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75"/>
  </bookViews>
  <sheets>
    <sheet name="別紙１" sheetId="11" r:id="rId1"/>
    <sheet name="別紙１(記入例）" sheetId="5" r:id="rId2"/>
    <sheet name="祝日一覧" sheetId="9" r:id="rId3"/>
  </sheets>
  <definedNames>
    <definedName name="祝日">祝日一覧!$A$1:$C$108</definedName>
    <definedName name="_xlnm.Print_Area" localSheetId="1">'別紙１(記入例）'!$A$1:$AM$410</definedName>
    <definedName name="_xlnm.Print_Area" localSheetId="0">別紙１!$A$1:$AM$410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<sst xmlns="http://schemas.openxmlformats.org/spreadsheetml/2006/main" xmlns:r="http://schemas.openxmlformats.org/officeDocument/2006/relationships" count="83" uniqueCount="83">
  <si>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</si>
  <si>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</si>
  <si>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</si>
  <si>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</si>
  <si>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</si>
  <si>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</si>
  <si>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</si>
  <si>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</si>
  <si>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</si>
  <si>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</si>
  <si>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①</t>
  </si>
  <si>
    <t>行事</t>
    <rPh sb="0" eb="2">
      <t>ギョウジ</t>
    </rPh>
    <phoneticPr fontId="1"/>
  </si>
  <si>
    <t>木</t>
  </si>
  <si>
    <t>月</t>
  </si>
  <si>
    <t>通期：達成</t>
    <rPh sb="0" eb="2">
      <t>ツウキ</t>
    </rPh>
    <rPh sb="3" eb="5">
      <t>タッセイ</t>
    </rPh>
    <phoneticPr fontId="1"/>
  </si>
  <si>
    <t>累計</t>
    <rPh sb="0" eb="2">
      <t>ルイケイ</t>
    </rPh>
    <phoneticPr fontId="1"/>
  </si>
  <si>
    <t>火</t>
  </si>
  <si>
    <t>金</t>
  </si>
  <si>
    <t>⑤</t>
  </si>
  <si>
    <t>休日／日</t>
    <rPh sb="0" eb="2">
      <t>キュウジツ</t>
    </rPh>
    <rPh sb="3" eb="4">
      <t>ヒ</t>
    </rPh>
    <phoneticPr fontId="1"/>
  </si>
  <si>
    <t>月単位</t>
    <rPh sb="0" eb="1">
      <t>ツキ</t>
    </rPh>
    <rPh sb="1" eb="3">
      <t>タンイ</t>
    </rPh>
    <phoneticPr fontId="1"/>
  </si>
  <si>
    <t>③</t>
  </si>
  <si>
    <t>休日／日</t>
    <rPh sb="0" eb="2">
      <t>キュウジツ</t>
    </rPh>
    <rPh sb="3" eb="4">
      <t>ニチ</t>
    </rPh>
    <phoneticPr fontId="1"/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</si>
  <si>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</si>
  <si>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</si>
  <si>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</si>
  <si>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</si>
  <si>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天皇誕生日</t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</si>
  <si>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</si>
  <si>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成人の日</t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</si>
  <si>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</si>
  <si>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</si>
  <si>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</si>
  <si>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</si>
  <si>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～</t>
  </si>
  <si>
    <t>山の日</t>
  </si>
  <si>
    <t>建国記念の日</t>
  </si>
  <si>
    <t>従事者⑥</t>
    <rPh sb="0" eb="1">
      <t>ジュウ</t>
    </rPh>
    <rPh sb="1" eb="2">
      <t>コト</t>
    </rPh>
    <rPh sb="2" eb="3">
      <t>シャ</t>
    </rPh>
    <phoneticPr fontId="1"/>
  </si>
  <si>
    <t>海の日</t>
  </si>
  <si>
    <t>振替休日</t>
  </si>
  <si>
    <t>春分の日</t>
  </si>
  <si>
    <t>昭和の日</t>
  </si>
  <si>
    <t>憲法記念日</t>
  </si>
  <si>
    <t>みどりの日</t>
  </si>
  <si>
    <t>○</t>
  </si>
  <si>
    <t>○計</t>
    <rPh sb="1" eb="2">
      <t>ケイ</t>
    </rPh>
    <phoneticPr fontId="1"/>
  </si>
  <si>
    <t>敬老の日</t>
  </si>
  <si>
    <t>月の日数</t>
  </si>
  <si>
    <t>期　間：</t>
    <rPh sb="0" eb="1">
      <t>キ</t>
    </rPh>
    <rPh sb="2" eb="3">
      <t>アイダ</t>
    </rPh>
    <phoneticPr fontId="1"/>
  </si>
  <si>
    <t>文化の日</t>
  </si>
  <si>
    <t>日</t>
    <rPh sb="0" eb="1">
      <t>ヒ</t>
    </rPh>
    <phoneticPr fontId="1"/>
  </si>
  <si>
    <t>工事名：</t>
    <rPh sb="0" eb="3">
      <t>コウジメイ</t>
    </rPh>
    <phoneticPr fontId="1"/>
  </si>
  <si>
    <t>②</t>
  </si>
  <si>
    <t>年末年始休暇</t>
  </si>
  <si>
    <t>○○線　○○道路改良工事</t>
  </si>
  <si>
    <t>国民の休日</t>
  </si>
  <si>
    <t>（参考様式）</t>
    <rPh sb="1" eb="3">
      <t>サンコウ</t>
    </rPh>
    <rPh sb="3" eb="5">
      <t>ヨウシキ</t>
    </rPh>
    <phoneticPr fontId="1"/>
  </si>
  <si>
    <t>－記入例－</t>
    <rPh sb="1" eb="3">
      <t>キニュウ</t>
    </rPh>
    <rPh sb="3" eb="4">
      <t>レイ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</si>
  <si>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</si>
  <si>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</si>
  <si>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④</t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</si>
  <si>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</si>
  <si>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実績休日数</t>
  </si>
  <si>
    <t>累計実績休日数</t>
  </si>
  <si>
    <t>累計対象日数</t>
  </si>
  <si>
    <t>累計対象日数</t>
    <rPh sb="0" eb="6">
      <t>ルイケイタイショウニッスウ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</si>
  <si>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</si>
  <si>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従事者一覧</t>
    <rPh sb="0" eb="3">
      <t>ジュウジシャ</t>
    </rPh>
    <rPh sb="3" eb="5">
      <t>イチラン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</si>
  <si>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</si>
  <si>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月単位：達成</t>
    <rPh sb="0" eb="3">
      <t>ツキタンイ</t>
    </rPh>
    <rPh sb="4" eb="6">
      <t>タッセイ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</si>
  <si>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</si>
  <si>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</si>
  <si>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</si>
  <si>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</si>
  <si>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対象日数</t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</si>
  <si>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</si>
  <si>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</si>
  <si>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</si>
  <si>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松江　氏</t>
    <rPh sb="0" eb="2">
      <t>マツエ</t>
    </rPh>
    <rPh sb="3" eb="4">
      <t>ウジ</t>
    </rPh>
    <phoneticPr fontId="1"/>
  </si>
  <si>
    <t>火</t>
    <rPh sb="0" eb="1">
      <t>ヒ</t>
    </rPh>
    <phoneticPr fontId="1"/>
  </si>
  <si>
    <t>大田　氏</t>
    <rPh sb="0" eb="2">
      <t>オオダ</t>
    </rPh>
    <rPh sb="3" eb="4">
      <t>ウジ</t>
    </rPh>
    <phoneticPr fontId="1"/>
  </si>
  <si>
    <t>浜田　氏</t>
    <rPh sb="0" eb="2">
      <t>ハマダ</t>
    </rPh>
    <rPh sb="3" eb="4">
      <t>ウジ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</si>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</sst>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yyyy&quot;年&quot;m&quot;月&quot;;@"/>
    <numFmt numFmtId="177" formatCode="d;@"/>
    <numFmt numFmtId="178" formatCode="#&quot;年&quot;"/>
    <numFmt numFmtId="179" formatCode="#&quot;月&quot;"/>
    <numFmt numFmtId="180" formatCode="#&quot;日&quot;"/>
    <numFmt numFmtId="181" formatCode="0.00000_ "/>
    <numFmt numFmtId="182" formatCode="0.0%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textRotation="255" shrinkToFit="1"/>
    </xf>
    <xf numFmtId="0" fontId="3" fillId="0" borderId="0" xfId="0" applyFont="1" applyFill="1" applyAlignment="1">
      <alignment horizontal="left" vertical="center"/>
    </xf>
    <xf numFmtId="0" fontId="3" fillId="0" borderId="0" xfId="0" quotePrefix="1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 shrinkToFit="1"/>
    </xf>
    <xf numFmtId="0" fontId="2" fillId="0" borderId="14" xfId="0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7" fontId="2" fillId="0" borderId="2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255" shrinkToFit="1"/>
    </xf>
    <xf numFmtId="0" fontId="2" fillId="0" borderId="25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81" fontId="0" fillId="0" borderId="0" xfId="0" applyNumberFormat="1" applyFo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5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textRotation="255"/>
    </xf>
    <xf numFmtId="182" fontId="0" fillId="3" borderId="12" xfId="0" applyNumberFormat="1" applyFont="1" applyFill="1" applyBorder="1" applyAlignment="1">
      <alignment horizontal="center" vertical="center" shrinkToFit="1"/>
    </xf>
    <xf numFmtId="182" fontId="0" fillId="3" borderId="8" xfId="0" applyNumberFormat="1" applyFont="1" applyFill="1" applyBorder="1" applyAlignment="1">
      <alignment horizontal="center" vertical="center" shrinkToFit="1"/>
    </xf>
    <xf numFmtId="182" fontId="0" fillId="3" borderId="14" xfId="0" applyNumberFormat="1" applyFont="1" applyFill="1" applyBorder="1" applyAlignment="1">
      <alignment horizontal="center" vertical="center" shrinkToFit="1"/>
    </xf>
    <xf numFmtId="182" fontId="0" fillId="3" borderId="11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textRotation="255"/>
    </xf>
    <xf numFmtId="182" fontId="0" fillId="3" borderId="19" xfId="0" applyNumberFormat="1" applyFont="1" applyFill="1" applyBorder="1" applyAlignment="1">
      <alignment horizontal="center" vertical="center" shrinkToFit="1"/>
    </xf>
    <xf numFmtId="182" fontId="0" fillId="3" borderId="43" xfId="0" applyNumberFormat="1" applyFont="1" applyFill="1" applyBorder="1" applyAlignment="1">
      <alignment horizontal="center" vertical="center" shrinkToFit="1"/>
    </xf>
    <xf numFmtId="182" fontId="0" fillId="3" borderId="18" xfId="0" applyNumberFormat="1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255"/>
    </xf>
    <xf numFmtId="182" fontId="0" fillId="3" borderId="23" xfId="0" applyNumberFormat="1" applyFont="1" applyFill="1" applyBorder="1" applyAlignment="1">
      <alignment horizontal="center" vertical="center" shrinkToFit="1"/>
    </xf>
    <xf numFmtId="182" fontId="0" fillId="3" borderId="17" xfId="0" applyNumberFormat="1" applyFont="1" applyFill="1" applyBorder="1" applyAlignment="1">
      <alignment horizontal="center" vertical="center" shrinkToFit="1"/>
    </xf>
    <xf numFmtId="0" fontId="0" fillId="4" borderId="4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textRotation="255"/>
    </xf>
    <xf numFmtId="0" fontId="0" fillId="4" borderId="42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textRotation="255"/>
    </xf>
    <xf numFmtId="0" fontId="0" fillId="4" borderId="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 textRotation="255"/>
    </xf>
    <xf numFmtId="0" fontId="0" fillId="4" borderId="41" xfId="0" applyFont="1" applyFill="1" applyBorder="1" applyAlignment="1">
      <alignment horizontal="center" vertical="center" textRotation="255"/>
    </xf>
    <xf numFmtId="10" fontId="0" fillId="0" borderId="20" xfId="0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textRotation="255" shrinkToFit="1"/>
    </xf>
    <xf numFmtId="182" fontId="0" fillId="4" borderId="19" xfId="0" applyNumberFormat="1" applyFont="1" applyFill="1" applyBorder="1" applyAlignment="1">
      <alignment vertical="center" shrinkToFit="1"/>
    </xf>
    <xf numFmtId="182" fontId="0" fillId="4" borderId="43" xfId="0" applyNumberFormat="1" applyFont="1" applyFill="1" applyBorder="1" applyAlignment="1">
      <alignment vertical="center" shrinkToFit="1"/>
    </xf>
    <xf numFmtId="182" fontId="0" fillId="4" borderId="18" xfId="0" applyNumberFormat="1" applyFont="1" applyFill="1" applyBorder="1" applyAlignment="1">
      <alignment vertical="center" shrinkToFit="1"/>
    </xf>
    <xf numFmtId="182" fontId="0" fillId="4" borderId="17" xfId="0" applyNumberFormat="1" applyFont="1" applyFill="1" applyBorder="1" applyAlignment="1">
      <alignment vertical="center" shrinkToFit="1"/>
    </xf>
    <xf numFmtId="0" fontId="0" fillId="4" borderId="48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 textRotation="255" shrinkToFit="1"/>
    </xf>
    <xf numFmtId="0" fontId="0" fillId="4" borderId="43" xfId="0" applyFont="1" applyFill="1" applyBorder="1" applyAlignment="1">
      <alignment horizontal="center" vertical="center" textRotation="255" shrinkToFit="1"/>
    </xf>
    <xf numFmtId="10" fontId="0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255" shrinkToFit="1"/>
    </xf>
    <xf numFmtId="0" fontId="0" fillId="0" borderId="0" xfId="0" applyFont="1" applyBorder="1" applyAlignment="1">
      <alignment vertical="center"/>
    </xf>
    <xf numFmtId="176" fontId="0" fillId="0" borderId="0" xfId="0" applyNumberFormat="1" applyFont="1">
      <alignment vertical="center"/>
    </xf>
    <xf numFmtId="182" fontId="0" fillId="0" borderId="0" xfId="0" applyNumberFormat="1" applyFont="1">
      <alignment vertical="center"/>
    </xf>
    <xf numFmtId="0" fontId="10" fillId="2" borderId="52" xfId="0" applyFon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14" fontId="0" fillId="0" borderId="0" xfId="0" applyNumberFormat="1" applyAlignment="1"/>
    <xf numFmtId="0" fontId="0" fillId="0" borderId="0" xfId="0" applyAlignment="1"/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210"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410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4286885" y="32271970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35</xdr:col>
      <xdr:colOff>30480</xdr:colOff>
      <xdr:row>3</xdr:row>
      <xdr:rowOff>144780</xdr:rowOff>
    </xdr:from>
    <xdr:ext cx="1327150" cy="525145"/>
    <xdr:sp macro="" textlink="">
      <xdr:nvSpPr>
        <xdr:cNvPr id="3" name="正方形/長方形 2"/>
        <xdr:cNvSpPr/>
      </xdr:nvSpPr>
      <xdr:spPr>
        <a:xfrm>
          <a:off x="11060430" y="778510"/>
          <a:ext cx="1327150" cy="5251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410</xdr:row>
      <xdr:rowOff>152400</xdr:rowOff>
    </xdr:from>
    <xdr:to xmlns:xdr="http://schemas.openxmlformats.org/drawingml/2006/spreadsheetDrawing">
      <xdr:col>26</xdr:col>
      <xdr:colOff>97790</xdr:colOff>
      <xdr:row>412</xdr:row>
      <xdr:rowOff>95250</xdr:rowOff>
    </xdr:to>
    <xdr:sp macro="" textlink="">
      <xdr:nvSpPr>
        <xdr:cNvPr id="4" name="正方形/長方形 3"/>
        <xdr:cNvSpPr/>
      </xdr:nvSpPr>
      <xdr:spPr>
        <a:xfrm>
          <a:off x="7327265" y="3229165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410</xdr:row>
      <xdr:rowOff>143510</xdr:rowOff>
    </xdr:from>
    <xdr:to xmlns:xdr="http://schemas.openxmlformats.org/drawingml/2006/spreadsheetDrawing">
      <xdr:col>19</xdr:col>
      <xdr:colOff>282575</xdr:colOff>
      <xdr:row>412</xdr:row>
      <xdr:rowOff>95250</xdr:rowOff>
    </xdr:to>
    <xdr:sp macro="" textlink="">
      <xdr:nvSpPr>
        <xdr:cNvPr id="5" name="正方形/長方形 4"/>
        <xdr:cNvSpPr/>
      </xdr:nvSpPr>
      <xdr:spPr>
        <a:xfrm>
          <a:off x="5311775" y="3228276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152400</xdr:colOff>
      <xdr:row>414</xdr:row>
      <xdr:rowOff>73025</xdr:rowOff>
    </xdr:from>
    <xdr:to xmlns:xdr="http://schemas.openxmlformats.org/drawingml/2006/spreadsheetDrawing">
      <xdr:col>42</xdr:col>
      <xdr:colOff>387350</xdr:colOff>
      <xdr:row>421</xdr:row>
      <xdr:rowOff>81915</xdr:rowOff>
    </xdr:to>
    <xdr:sp macro="" textlink="">
      <xdr:nvSpPr>
        <xdr:cNvPr id="6" name="正方形/長方形 5"/>
        <xdr:cNvSpPr/>
      </xdr:nvSpPr>
      <xdr:spPr>
        <a:xfrm>
          <a:off x="8829675" y="32898080"/>
          <a:ext cx="6188075" cy="1209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311</xdr:row>
      <xdr:rowOff>19050</xdr:rowOff>
    </xdr:from>
    <xdr:to xmlns:xdr="http://schemas.openxmlformats.org/drawingml/2006/spreadsheetDrawing">
      <xdr:col>32</xdr:col>
      <xdr:colOff>245745</xdr:colOff>
      <xdr:row>311</xdr:row>
      <xdr:rowOff>255270</xdr:rowOff>
    </xdr:to>
    <xdr:sp macro="" textlink="">
      <xdr:nvSpPr>
        <xdr:cNvPr id="7" name="正方形/長方形 6"/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26</xdr:col>
      <xdr:colOff>257810</xdr:colOff>
      <xdr:row>10</xdr:row>
      <xdr:rowOff>114935</xdr:rowOff>
    </xdr:from>
    <xdr:ext cx="334010" cy="668655"/>
    <xdr:sp macro="" textlink="">
      <xdr:nvSpPr>
        <xdr:cNvPr id="8" name="テキスト ボックス 7"/>
        <xdr:cNvSpPr txBox="1"/>
      </xdr:nvSpPr>
      <xdr:spPr>
        <a:xfrm>
          <a:off x="8306435" y="2094230"/>
          <a:ext cx="334010" cy="668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28</xdr:col>
      <xdr:colOff>188595</xdr:colOff>
      <xdr:row>106</xdr:row>
      <xdr:rowOff>12065</xdr:rowOff>
    </xdr:from>
    <xdr:ext cx="484505" cy="686435"/>
    <xdr:sp macro="" textlink="">
      <xdr:nvSpPr>
        <xdr:cNvPr id="9" name="テキスト ボックス 8"/>
        <xdr:cNvSpPr txBox="1"/>
      </xdr:nvSpPr>
      <xdr:spPr>
        <a:xfrm>
          <a:off x="8865870" y="28107005"/>
          <a:ext cx="484505" cy="686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20</xdr:col>
      <xdr:colOff>177800</xdr:colOff>
      <xdr:row>410</xdr:row>
      <xdr:rowOff>152400</xdr:rowOff>
    </xdr:from>
    <xdr:to xmlns:xdr="http://schemas.openxmlformats.org/drawingml/2006/spreadsheetDrawing">
      <xdr:col>23</xdr:col>
      <xdr:colOff>53975</xdr:colOff>
      <xdr:row>412</xdr:row>
      <xdr:rowOff>104775</xdr:rowOff>
    </xdr:to>
    <xdr:sp macro="" textlink="">
      <xdr:nvSpPr>
        <xdr:cNvPr id="10" name="正方形/長方形 9"/>
        <xdr:cNvSpPr/>
      </xdr:nvSpPr>
      <xdr:spPr>
        <a:xfrm>
          <a:off x="6340475" y="3229165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97790</xdr:colOff>
      <xdr:row>414</xdr:row>
      <xdr:rowOff>66040</xdr:rowOff>
    </xdr:from>
    <xdr:to xmlns:xdr="http://schemas.openxmlformats.org/drawingml/2006/spreadsheetDrawing">
      <xdr:col>27</xdr:col>
      <xdr:colOff>29210</xdr:colOff>
      <xdr:row>422</xdr:row>
      <xdr:rowOff>85090</xdr:rowOff>
    </xdr:to>
    <xdr:sp macro="" textlink="">
      <xdr:nvSpPr>
        <xdr:cNvPr id="11" name="正方形/長方形 10"/>
        <xdr:cNvSpPr/>
      </xdr:nvSpPr>
      <xdr:spPr>
        <a:xfrm>
          <a:off x="602615" y="32891095"/>
          <a:ext cx="7789545" cy="13906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131445</xdr:colOff>
      <xdr:row>411</xdr:row>
      <xdr:rowOff>99060</xdr:rowOff>
    </xdr:from>
    <xdr:to xmlns:xdr="http://schemas.openxmlformats.org/drawingml/2006/spreadsheetDrawing">
      <xdr:col>8</xdr:col>
      <xdr:colOff>137795</xdr:colOff>
      <xdr:row>412</xdr:row>
      <xdr:rowOff>168910</xdr:rowOff>
    </xdr:to>
    <xdr:sp macro="" textlink="">
      <xdr:nvSpPr>
        <xdr:cNvPr id="12" name="正方形/長方形 11"/>
        <xdr:cNvSpPr/>
      </xdr:nvSpPr>
      <xdr:spPr>
        <a:xfrm>
          <a:off x="1579245" y="32409765"/>
          <a:ext cx="949325" cy="2413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29845</xdr:colOff>
      <xdr:row>411</xdr:row>
      <xdr:rowOff>113665</xdr:rowOff>
    </xdr:from>
    <xdr:to xmlns:xdr="http://schemas.openxmlformats.org/drawingml/2006/spreadsheetDrawing">
      <xdr:col>13</xdr:col>
      <xdr:colOff>36195</xdr:colOff>
      <xdr:row>412</xdr:row>
      <xdr:rowOff>146050</xdr:rowOff>
    </xdr:to>
    <xdr:sp macro="" textlink="">
      <xdr:nvSpPr>
        <xdr:cNvPr id="13" name="正方形/長方形 12"/>
        <xdr:cNvSpPr/>
      </xdr:nvSpPr>
      <xdr:spPr>
        <a:xfrm>
          <a:off x="3049270" y="32424370"/>
          <a:ext cx="949325" cy="2038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95250</xdr:colOff>
      <xdr:row>2</xdr:row>
      <xdr:rowOff>165100</xdr:rowOff>
    </xdr:from>
    <xdr:to xmlns:xdr="http://schemas.openxmlformats.org/drawingml/2006/spreadsheetDrawing">
      <xdr:col>32</xdr:col>
      <xdr:colOff>19050</xdr:colOff>
      <xdr:row>4</xdr:row>
      <xdr:rowOff>177800</xdr:rowOff>
    </xdr:to>
    <xdr:sp macro="" textlink="">
      <xdr:nvSpPr>
        <xdr:cNvPr id="14" name="角丸四角形吹き出し 13"/>
        <xdr:cNvSpPr/>
      </xdr:nvSpPr>
      <xdr:spPr>
        <a:xfrm>
          <a:off x="8143875" y="494030"/>
          <a:ext cx="1809750" cy="520065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323</xdr:row>
      <xdr:rowOff>19050</xdr:rowOff>
    </xdr:from>
    <xdr:to xmlns:xdr="http://schemas.openxmlformats.org/drawingml/2006/spreadsheetDrawing">
      <xdr:col>32</xdr:col>
      <xdr:colOff>245745</xdr:colOff>
      <xdr:row>323</xdr:row>
      <xdr:rowOff>255270</xdr:rowOff>
    </xdr:to>
    <xdr:sp macro="" textlink="">
      <xdr:nvSpPr>
        <xdr:cNvPr id="15" name="正方形/長方形 14"/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335</xdr:row>
      <xdr:rowOff>19050</xdr:rowOff>
    </xdr:from>
    <xdr:to xmlns:xdr="http://schemas.openxmlformats.org/drawingml/2006/spreadsheetDrawing">
      <xdr:col>32</xdr:col>
      <xdr:colOff>245745</xdr:colOff>
      <xdr:row>335</xdr:row>
      <xdr:rowOff>255270</xdr:rowOff>
    </xdr:to>
    <xdr:sp macro="" textlink="">
      <xdr:nvSpPr>
        <xdr:cNvPr id="16" name="正方形/長方形 15"/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410</xdr:row>
      <xdr:rowOff>132715</xdr:rowOff>
    </xdr:from>
    <xdr:ext cx="847090" cy="285115"/>
    <xdr:sp macro="" textlink="">
      <xdr:nvSpPr>
        <xdr:cNvPr id="2" name="四角形吹き出し 1"/>
        <xdr:cNvSpPr/>
      </xdr:nvSpPr>
      <xdr:spPr>
        <a:xfrm>
          <a:off x="4286885" y="32169100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 xmlns:xdr="http://schemas.openxmlformats.org/drawingml/2006/spreadsheetDrawing">
      <xdr:col>35</xdr:col>
      <xdr:colOff>30480</xdr:colOff>
      <xdr:row>3</xdr:row>
      <xdr:rowOff>144780</xdr:rowOff>
    </xdr:from>
    <xdr:ext cx="1327150" cy="525145"/>
    <xdr:sp macro="" textlink="">
      <xdr:nvSpPr>
        <xdr:cNvPr id="5" name="正方形/長方形 4"/>
        <xdr:cNvSpPr/>
      </xdr:nvSpPr>
      <xdr:spPr>
        <a:xfrm>
          <a:off x="11060430" y="778510"/>
          <a:ext cx="1327150" cy="5251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410</xdr:row>
      <xdr:rowOff>152400</xdr:rowOff>
    </xdr:from>
    <xdr:to xmlns:xdr="http://schemas.openxmlformats.org/drawingml/2006/spreadsheetDrawing">
      <xdr:col>26</xdr:col>
      <xdr:colOff>97790</xdr:colOff>
      <xdr:row>412</xdr:row>
      <xdr:rowOff>95250</xdr:rowOff>
    </xdr:to>
    <xdr:sp macro="" textlink="">
      <xdr:nvSpPr>
        <xdr:cNvPr id="13" name="正方形/長方形 12"/>
        <xdr:cNvSpPr/>
      </xdr:nvSpPr>
      <xdr:spPr>
        <a:xfrm>
          <a:off x="7327265" y="3218878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410</xdr:row>
      <xdr:rowOff>143510</xdr:rowOff>
    </xdr:from>
    <xdr:to xmlns:xdr="http://schemas.openxmlformats.org/drawingml/2006/spreadsheetDrawing">
      <xdr:col>19</xdr:col>
      <xdr:colOff>282575</xdr:colOff>
      <xdr:row>412</xdr:row>
      <xdr:rowOff>95250</xdr:rowOff>
    </xdr:to>
    <xdr:sp macro="" textlink="">
      <xdr:nvSpPr>
        <xdr:cNvPr id="14" name="正方形/長方形 13"/>
        <xdr:cNvSpPr/>
      </xdr:nvSpPr>
      <xdr:spPr>
        <a:xfrm>
          <a:off x="5311775" y="3217989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152400</xdr:colOff>
      <xdr:row>83</xdr:row>
      <xdr:rowOff>46355</xdr:rowOff>
    </xdr:from>
    <xdr:to xmlns:xdr="http://schemas.openxmlformats.org/drawingml/2006/spreadsheetDrawing">
      <xdr:col>31</xdr:col>
      <xdr:colOff>88265</xdr:colOff>
      <xdr:row>84</xdr:row>
      <xdr:rowOff>20320</xdr:rowOff>
    </xdr:to>
    <xdr:sp macro="" textlink="">
      <xdr:nvSpPr>
        <xdr:cNvPr id="8" name="正方形/長方形 7"/>
        <xdr:cNvSpPr/>
      </xdr:nvSpPr>
      <xdr:spPr>
        <a:xfrm>
          <a:off x="3486150" y="22292945"/>
          <a:ext cx="6222365" cy="2292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311</xdr:row>
      <xdr:rowOff>19050</xdr:rowOff>
    </xdr:from>
    <xdr:to xmlns:xdr="http://schemas.openxmlformats.org/drawingml/2006/spreadsheetDrawing">
      <xdr:col>32</xdr:col>
      <xdr:colOff>245745</xdr:colOff>
      <xdr:row>311</xdr:row>
      <xdr:rowOff>255270</xdr:rowOff>
    </xdr:to>
    <xdr:sp macro="" textlink="">
      <xdr:nvSpPr>
        <xdr:cNvPr id="39" name="正方形/長方形 38"/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 xmlns:xdr="http://schemas.openxmlformats.org/drawingml/2006/spreadsheetDrawing">
      <xdr:col>26</xdr:col>
      <xdr:colOff>257810</xdr:colOff>
      <xdr:row>10</xdr:row>
      <xdr:rowOff>114935</xdr:rowOff>
    </xdr:from>
    <xdr:ext cx="334010" cy="668655"/>
    <xdr:sp macro="" textlink="">
      <xdr:nvSpPr>
        <xdr:cNvPr id="4" name="テキスト ボックス 3"/>
        <xdr:cNvSpPr txBox="1"/>
      </xdr:nvSpPr>
      <xdr:spPr>
        <a:xfrm>
          <a:off x="8306435" y="2094230"/>
          <a:ext cx="334010" cy="668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 xmlns:xdr="http://schemas.openxmlformats.org/drawingml/2006/spreadsheetDrawing">
      <xdr:col>28</xdr:col>
      <xdr:colOff>188595</xdr:colOff>
      <xdr:row>106</xdr:row>
      <xdr:rowOff>12065</xdr:rowOff>
    </xdr:from>
    <xdr:ext cx="484505" cy="686435"/>
    <xdr:sp macro="" textlink="">
      <xdr:nvSpPr>
        <xdr:cNvPr id="24" name="テキスト ボックス 23"/>
        <xdr:cNvSpPr txBox="1"/>
      </xdr:nvSpPr>
      <xdr:spPr>
        <a:xfrm>
          <a:off x="8865870" y="28004135"/>
          <a:ext cx="484505" cy="686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 xmlns:xdr="http://schemas.openxmlformats.org/drawingml/2006/spreadsheetDrawing">
      <xdr:col>20</xdr:col>
      <xdr:colOff>177800</xdr:colOff>
      <xdr:row>410</xdr:row>
      <xdr:rowOff>152400</xdr:rowOff>
    </xdr:from>
    <xdr:to xmlns:xdr="http://schemas.openxmlformats.org/drawingml/2006/spreadsheetDrawing">
      <xdr:col>23</xdr:col>
      <xdr:colOff>53975</xdr:colOff>
      <xdr:row>412</xdr:row>
      <xdr:rowOff>104775</xdr:rowOff>
    </xdr:to>
    <xdr:sp macro="" textlink="">
      <xdr:nvSpPr>
        <xdr:cNvPr id="16" name="正方形/長方形 15"/>
        <xdr:cNvSpPr/>
      </xdr:nvSpPr>
      <xdr:spPr>
        <a:xfrm>
          <a:off x="6340475" y="3218878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15875</xdr:colOff>
      <xdr:row>12</xdr:row>
      <xdr:rowOff>24765</xdr:rowOff>
    </xdr:from>
    <xdr:to xmlns:xdr="http://schemas.openxmlformats.org/drawingml/2006/spreadsheetDrawing">
      <xdr:col>26</xdr:col>
      <xdr:colOff>260350</xdr:colOff>
      <xdr:row>17</xdr:row>
      <xdr:rowOff>234950</xdr:rowOff>
    </xdr:to>
    <xdr:sp macro="" textlink="">
      <xdr:nvSpPr>
        <xdr:cNvPr id="20" name="正方形/長方形 19"/>
        <xdr:cNvSpPr/>
      </xdr:nvSpPr>
      <xdr:spPr>
        <a:xfrm>
          <a:off x="520700" y="2926080"/>
          <a:ext cx="7788275" cy="14865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131445</xdr:colOff>
      <xdr:row>410</xdr:row>
      <xdr:rowOff>112395</xdr:rowOff>
    </xdr:from>
    <xdr:to xmlns:xdr="http://schemas.openxmlformats.org/drawingml/2006/spreadsheetDrawing">
      <xdr:col>12</xdr:col>
      <xdr:colOff>137795</xdr:colOff>
      <xdr:row>412</xdr:row>
      <xdr:rowOff>6350</xdr:rowOff>
    </xdr:to>
    <xdr:sp macro="" textlink="">
      <xdr:nvSpPr>
        <xdr:cNvPr id="22" name="正方形/長方形 21"/>
        <xdr:cNvSpPr/>
      </xdr:nvSpPr>
      <xdr:spPr>
        <a:xfrm>
          <a:off x="2836545" y="32148780"/>
          <a:ext cx="949325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260985</xdr:colOff>
      <xdr:row>410</xdr:row>
      <xdr:rowOff>113665</xdr:rowOff>
    </xdr:from>
    <xdr:to xmlns:xdr="http://schemas.openxmlformats.org/drawingml/2006/spreadsheetDrawing">
      <xdr:col>8</xdr:col>
      <xdr:colOff>267335</xdr:colOff>
      <xdr:row>411</xdr:row>
      <xdr:rowOff>146050</xdr:rowOff>
    </xdr:to>
    <xdr:sp macro="" textlink="">
      <xdr:nvSpPr>
        <xdr:cNvPr id="21" name="正方形/長方形 20"/>
        <xdr:cNvSpPr/>
      </xdr:nvSpPr>
      <xdr:spPr>
        <a:xfrm>
          <a:off x="1708785" y="32150050"/>
          <a:ext cx="949325" cy="2038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 xmlns:xdr="http://schemas.openxmlformats.org/drawingml/2006/spreadsheetDrawing">
      <xdr:col>26</xdr:col>
      <xdr:colOff>95250</xdr:colOff>
      <xdr:row>2</xdr:row>
      <xdr:rowOff>165100</xdr:rowOff>
    </xdr:from>
    <xdr:to xmlns:xdr="http://schemas.openxmlformats.org/drawingml/2006/spreadsheetDrawing">
      <xdr:col>32</xdr:col>
      <xdr:colOff>19050</xdr:colOff>
      <xdr:row>4</xdr:row>
      <xdr:rowOff>177800</xdr:rowOff>
    </xdr:to>
    <xdr:sp macro="" textlink="">
      <xdr:nvSpPr>
        <xdr:cNvPr id="23" name="角丸四角形吹き出し 22"/>
        <xdr:cNvSpPr/>
      </xdr:nvSpPr>
      <xdr:spPr>
        <a:xfrm>
          <a:off x="8143875" y="494030"/>
          <a:ext cx="1809750" cy="520065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323</xdr:row>
      <xdr:rowOff>19050</xdr:rowOff>
    </xdr:from>
    <xdr:to xmlns:xdr="http://schemas.openxmlformats.org/drawingml/2006/spreadsheetDrawing">
      <xdr:col>32</xdr:col>
      <xdr:colOff>245745</xdr:colOff>
      <xdr:row>323</xdr:row>
      <xdr:rowOff>255270</xdr:rowOff>
    </xdr:to>
    <xdr:sp macro="" textlink="">
      <xdr:nvSpPr>
        <xdr:cNvPr id="28" name="正方形/長方形 27"/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55245</xdr:colOff>
      <xdr:row>335</xdr:row>
      <xdr:rowOff>19050</xdr:rowOff>
    </xdr:from>
    <xdr:to xmlns:xdr="http://schemas.openxmlformats.org/drawingml/2006/spreadsheetDrawing">
      <xdr:col>32</xdr:col>
      <xdr:colOff>245745</xdr:colOff>
      <xdr:row>335</xdr:row>
      <xdr:rowOff>255270</xdr:rowOff>
    </xdr:to>
    <xdr:sp macro="" textlink="">
      <xdr:nvSpPr>
        <xdr:cNvPr id="29" name="正方形/長方形 28"/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463"/>
  <sheetViews>
    <sheetView tabSelected="1" view="pageBreakPreview" zoomScale="70" zoomScaleSheetLayoutView="70" workbookViewId="0">
      <selection activeCell="B1" sqref="B1:I2"/>
    </sheetView>
  </sheetViews>
  <sheetFormatPr defaultColWidth="9" defaultRowHeight="13.5"/>
  <cols>
    <col min="1" max="1" width="1.5" style="1" customWidth="1"/>
    <col min="2" max="2" width="5.125" style="2" customWidth="1"/>
    <col min="3" max="33" width="4.125" style="2" customWidth="1"/>
    <col min="34" max="34" width="6.125" style="1" customWidth="1"/>
    <col min="35" max="35" width="4.125" style="1" customWidth="1"/>
    <col min="36" max="36" width="5.625" style="3" customWidth="1"/>
    <col min="37" max="37" width="5.625" style="1" customWidth="1"/>
    <col min="38" max="38" width="4.125" style="1" customWidth="1"/>
    <col min="39" max="39" width="5.625" style="1" customWidth="1"/>
    <col min="40" max="43" width="8.75" style="4" customWidth="1"/>
    <col min="44" max="44" width="9" style="3"/>
    <col min="45" max="45" width="9.25" style="3" bestFit="1" customWidth="1"/>
    <col min="46" max="50" width="9" style="1"/>
    <col min="51" max="51" width="11.625" style="1" customWidth="1"/>
    <col min="52" max="16384" width="9" style="1"/>
  </cols>
  <sheetData>
    <row r="1" spans="2:45" ht="12.95" customHeight="1">
      <c r="B1" s="6" t="s">
        <v>82</v>
      </c>
      <c r="C1" s="6"/>
      <c r="D1" s="6"/>
      <c r="E1" s="6"/>
      <c r="F1" s="6"/>
      <c r="G1" s="6"/>
      <c r="H1" s="6"/>
      <c r="I1" s="6"/>
    </row>
    <row r="2" spans="2:45" ht="12.95" customHeight="1">
      <c r="B2" s="6"/>
      <c r="C2" s="6"/>
      <c r="D2" s="6"/>
      <c r="E2" s="6"/>
      <c r="F2" s="6"/>
      <c r="G2" s="6"/>
      <c r="H2" s="6"/>
      <c r="I2" s="6"/>
      <c r="R2" s="10" t="s">
        <v>67</v>
      </c>
      <c r="S2" s="25"/>
      <c r="T2" s="25"/>
      <c r="U2" s="25"/>
      <c r="V2" s="25"/>
      <c r="W2" s="46"/>
      <c r="X2" s="51"/>
      <c r="Y2" s="51"/>
      <c r="Z2" s="51"/>
      <c r="AP2" s="179"/>
      <c r="AQ2" s="179"/>
      <c r="AR2" s="179"/>
    </row>
    <row r="3" spans="2:45" s="0" customFormat="1" ht="24">
      <c r="B3" s="7"/>
      <c r="C3" s="8"/>
      <c r="D3" s="8"/>
      <c r="E3" s="8"/>
      <c r="F3" s="8"/>
      <c r="G3" s="8"/>
      <c r="H3" s="8"/>
      <c r="I3" s="8"/>
      <c r="J3" s="8"/>
      <c r="K3" s="8"/>
      <c r="L3" s="35"/>
      <c r="M3" s="8"/>
      <c r="N3" s="8"/>
      <c r="O3" s="8"/>
      <c r="P3" s="8"/>
      <c r="Q3" s="8"/>
      <c r="R3" s="36" t="s">
        <v>66</v>
      </c>
      <c r="S3" s="40" t="s">
        <v>68</v>
      </c>
      <c r="T3" s="40" t="s">
        <v>70</v>
      </c>
      <c r="U3" s="40" t="s">
        <v>71</v>
      </c>
      <c r="V3" s="40" t="s">
        <v>72</v>
      </c>
      <c r="W3" s="47" t="s">
        <v>37</v>
      </c>
      <c r="X3" s="52"/>
      <c r="Y3" s="52"/>
      <c r="Z3" s="52"/>
      <c r="AA3" s="53"/>
      <c r="AB3" s="35"/>
      <c r="AC3" s="8"/>
      <c r="AD3" s="8"/>
      <c r="AE3" s="8"/>
      <c r="AF3" s="8"/>
      <c r="AG3" s="8"/>
      <c r="AI3" s="95" t="s">
        <v>56</v>
      </c>
      <c r="AJ3" s="95"/>
      <c r="AK3" s="95"/>
      <c r="AL3" s="95"/>
      <c r="AM3" s="95"/>
      <c r="AN3" s="159" t="s">
        <v>44</v>
      </c>
      <c r="AO3" s="159"/>
      <c r="AP3" s="180"/>
      <c r="AQ3" s="180"/>
      <c r="AR3" s="159"/>
      <c r="AS3" s="104"/>
    </row>
    <row r="4" spans="2:45" s="0" customFormat="1" ht="15.9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7"/>
      <c r="S4" s="41"/>
      <c r="T4" s="41"/>
      <c r="U4" s="41"/>
      <c r="V4" s="41"/>
      <c r="W4" s="48"/>
      <c r="X4" s="53"/>
      <c r="Y4" s="8"/>
      <c r="Z4" s="8"/>
      <c r="AA4" s="8"/>
      <c r="AB4" s="8"/>
      <c r="AC4" s="8"/>
      <c r="AD4" s="8"/>
      <c r="AE4" s="8"/>
      <c r="AF4" s="8"/>
      <c r="AG4" s="8"/>
      <c r="AI4" s="95"/>
      <c r="AJ4" s="95"/>
      <c r="AK4" s="95"/>
      <c r="AL4" s="95"/>
      <c r="AM4" s="95"/>
      <c r="AN4" s="159"/>
      <c r="AO4" s="159"/>
      <c r="AP4" s="159"/>
      <c r="AQ4" s="159"/>
      <c r="AR4" s="159"/>
      <c r="AS4" s="104"/>
    </row>
    <row r="5" spans="2:45" s="0" customFormat="1" ht="17.25">
      <c r="B5" s="9" t="s">
        <v>51</v>
      </c>
      <c r="C5" s="9"/>
      <c r="D5" s="8" t="s">
        <v>54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8"/>
      <c r="S5" s="42"/>
      <c r="T5" s="42"/>
      <c r="U5" s="44"/>
      <c r="V5" s="44"/>
      <c r="W5" s="49"/>
      <c r="X5" s="54"/>
      <c r="Y5" s="54"/>
      <c r="Z5" s="54"/>
      <c r="AA5" s="8"/>
      <c r="AB5" s="8"/>
      <c r="AC5" s="8"/>
      <c r="AD5" s="8"/>
      <c r="AE5" s="8"/>
      <c r="AF5" s="8"/>
      <c r="AG5" s="8"/>
      <c r="AJ5" s="104"/>
      <c r="AN5" s="160"/>
      <c r="AO5" s="160"/>
      <c r="AP5" s="159"/>
      <c r="AQ5" s="159"/>
      <c r="AR5" s="104"/>
      <c r="AS5" s="104"/>
    </row>
    <row r="6" spans="2:45" s="0" customFormat="1" ht="18">
      <c r="B6" s="9" t="s">
        <v>48</v>
      </c>
      <c r="C6" s="9"/>
      <c r="D6" s="29">
        <v>2024</v>
      </c>
      <c r="E6" s="29"/>
      <c r="F6" s="31">
        <v>10</v>
      </c>
      <c r="G6" s="31"/>
      <c r="H6" s="34">
        <v>1</v>
      </c>
      <c r="I6" s="34"/>
      <c r="J6" s="8" t="s">
        <v>34</v>
      </c>
      <c r="K6" s="29">
        <v>2025</v>
      </c>
      <c r="L6" s="29"/>
      <c r="M6" s="31">
        <v>6</v>
      </c>
      <c r="N6" s="31"/>
      <c r="O6" s="34">
        <v>1</v>
      </c>
      <c r="P6" s="34"/>
      <c r="Q6" s="8"/>
      <c r="R6" s="39"/>
      <c r="S6" s="43"/>
      <c r="T6" s="43"/>
      <c r="U6" s="45"/>
      <c r="V6" s="45"/>
      <c r="W6" s="50"/>
      <c r="X6" s="54"/>
      <c r="Y6" s="54"/>
      <c r="Z6" s="54"/>
      <c r="AA6" s="8"/>
      <c r="AB6" s="8"/>
      <c r="AC6" s="8"/>
      <c r="AD6" s="8"/>
      <c r="AE6" s="8"/>
      <c r="AF6" s="8"/>
      <c r="AG6" s="8"/>
      <c r="AJ6" s="104"/>
      <c r="AN6" s="159"/>
      <c r="AO6" s="159"/>
      <c r="AP6" s="159"/>
      <c r="AQ6" s="159"/>
      <c r="AR6" s="104"/>
      <c r="AS6" s="104"/>
    </row>
    <row r="7" spans="2:45" ht="14.25" customHeight="1">
      <c r="AN7" s="4" t="s">
        <v>10</v>
      </c>
      <c r="AO7" s="4" t="s">
        <v>52</v>
      </c>
      <c r="AP7" s="4" t="s">
        <v>21</v>
      </c>
      <c r="AQ7" s="4" t="s">
        <v>60</v>
      </c>
      <c r="AR7" s="4" t="s">
        <v>18</v>
      </c>
    </row>
    <row r="8" spans="2:45" ht="13.5" customHeight="1">
      <c r="B8" s="10" t="s">
        <v>6</v>
      </c>
      <c r="C8" s="20">
        <f>DATE(D6,F6,1)</f>
        <v>45566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76" t="s">
        <v>31</v>
      </c>
      <c r="AI8" s="96" t="s">
        <v>20</v>
      </c>
      <c r="AJ8" s="105"/>
      <c r="AK8" s="114"/>
      <c r="AL8" s="125" t="s">
        <v>15</v>
      </c>
      <c r="AM8" s="144"/>
      <c r="AN8" s="161" t="s">
        <v>30</v>
      </c>
      <c r="AO8" s="171" t="s">
        <v>33</v>
      </c>
      <c r="AP8" s="181" t="s">
        <v>1</v>
      </c>
      <c r="AQ8" s="187"/>
      <c r="AR8" s="159"/>
      <c r="AS8" s="104"/>
    </row>
    <row r="9" spans="2:45">
      <c r="B9" s="11" t="s">
        <v>9</v>
      </c>
      <c r="C9" s="21">
        <f>DATE(YEAR(C8),MONTH(C8),DAY(C8))</f>
        <v>45566</v>
      </c>
      <c r="D9" s="21">
        <f>IF(MONTH(DATE(YEAR(C9),MONTH(C9),DAY(C9)+1))=MONTH($C8),DATE(YEAR(C9),MONTH(C9),DAY(C9)+1),"")</f>
        <v>45567</v>
      </c>
      <c r="E9" s="21">
        <f t="shared" ref="E9:AG9" si="0">IF(MONTH(DATE(YEAR(D9),MONTH(D9),DAY(D9)+1))=MONTH($C$8),DATE(YEAR(D9),MONTH(D9),DAY(D9)+1),"")</f>
        <v>45568</v>
      </c>
      <c r="F9" s="21">
        <f t="shared" si="0"/>
        <v>45569</v>
      </c>
      <c r="G9" s="21">
        <f t="shared" si="0"/>
        <v>45570</v>
      </c>
      <c r="H9" s="21">
        <f t="shared" si="0"/>
        <v>45571</v>
      </c>
      <c r="I9" s="21">
        <f t="shared" si="0"/>
        <v>45572</v>
      </c>
      <c r="J9" s="21">
        <f t="shared" si="0"/>
        <v>45573</v>
      </c>
      <c r="K9" s="21">
        <f t="shared" si="0"/>
        <v>45574</v>
      </c>
      <c r="L9" s="21">
        <f t="shared" si="0"/>
        <v>45575</v>
      </c>
      <c r="M9" s="21">
        <f t="shared" si="0"/>
        <v>45576</v>
      </c>
      <c r="N9" s="21">
        <f t="shared" si="0"/>
        <v>45577</v>
      </c>
      <c r="O9" s="21">
        <f t="shared" si="0"/>
        <v>45578</v>
      </c>
      <c r="P9" s="21">
        <f t="shared" si="0"/>
        <v>45579</v>
      </c>
      <c r="Q9" s="21">
        <f t="shared" si="0"/>
        <v>45580</v>
      </c>
      <c r="R9" s="21">
        <f t="shared" si="0"/>
        <v>45581</v>
      </c>
      <c r="S9" s="21">
        <f t="shared" si="0"/>
        <v>45582</v>
      </c>
      <c r="T9" s="21">
        <f t="shared" si="0"/>
        <v>45583</v>
      </c>
      <c r="U9" s="21">
        <f t="shared" si="0"/>
        <v>45584</v>
      </c>
      <c r="V9" s="21">
        <f t="shared" si="0"/>
        <v>45585</v>
      </c>
      <c r="W9" s="21">
        <f t="shared" si="0"/>
        <v>45586</v>
      </c>
      <c r="X9" s="21">
        <f t="shared" si="0"/>
        <v>45587</v>
      </c>
      <c r="Y9" s="21">
        <f t="shared" si="0"/>
        <v>45588</v>
      </c>
      <c r="Z9" s="21">
        <f t="shared" si="0"/>
        <v>45589</v>
      </c>
      <c r="AA9" s="21">
        <f t="shared" si="0"/>
        <v>45590</v>
      </c>
      <c r="AB9" s="21">
        <f t="shared" si="0"/>
        <v>45591</v>
      </c>
      <c r="AC9" s="21">
        <f t="shared" si="0"/>
        <v>45592</v>
      </c>
      <c r="AD9" s="21">
        <f t="shared" si="0"/>
        <v>45593</v>
      </c>
      <c r="AE9" s="21">
        <f t="shared" si="0"/>
        <v>45594</v>
      </c>
      <c r="AF9" s="21">
        <f t="shared" si="0"/>
        <v>45595</v>
      </c>
      <c r="AG9" s="67">
        <f t="shared" si="0"/>
        <v>45596</v>
      </c>
      <c r="AH9" s="77"/>
      <c r="AI9" s="97"/>
      <c r="AJ9" s="106"/>
      <c r="AK9" s="115"/>
      <c r="AL9" s="126"/>
      <c r="AM9" s="145"/>
      <c r="AN9" s="162"/>
      <c r="AO9" s="172"/>
      <c r="AP9" s="182"/>
      <c r="AQ9" s="187"/>
      <c r="AR9" s="159"/>
      <c r="AS9" s="104"/>
    </row>
    <row r="10" spans="2:45" ht="13.5" customHeight="1">
      <c r="B10" s="11" t="s">
        <v>3</v>
      </c>
      <c r="C10" s="22" t="str">
        <f t="shared" ref="C10:AG10" si="1">TEXT(C9,"aaa")</f>
        <v>火</v>
      </c>
      <c r="D10" s="22" t="str">
        <f t="shared" si="1"/>
        <v>水</v>
      </c>
      <c r="E10" s="22" t="str">
        <f t="shared" si="1"/>
        <v>木</v>
      </c>
      <c r="F10" s="22" t="str">
        <f t="shared" si="1"/>
        <v>金</v>
      </c>
      <c r="G10" s="22" t="str">
        <f t="shared" si="1"/>
        <v>土</v>
      </c>
      <c r="H10" s="22" t="str">
        <f t="shared" si="1"/>
        <v>日</v>
      </c>
      <c r="I10" s="22" t="str">
        <f t="shared" si="1"/>
        <v>月</v>
      </c>
      <c r="J10" s="22" t="str">
        <f t="shared" si="1"/>
        <v>火</v>
      </c>
      <c r="K10" s="22" t="str">
        <f t="shared" si="1"/>
        <v>水</v>
      </c>
      <c r="L10" s="22" t="str">
        <f t="shared" si="1"/>
        <v>木</v>
      </c>
      <c r="M10" s="22" t="str">
        <f t="shared" si="1"/>
        <v>金</v>
      </c>
      <c r="N10" s="22" t="str">
        <f t="shared" si="1"/>
        <v>土</v>
      </c>
      <c r="O10" s="22" t="str">
        <f t="shared" si="1"/>
        <v>日</v>
      </c>
      <c r="P10" s="22" t="str">
        <f t="shared" si="1"/>
        <v>月</v>
      </c>
      <c r="Q10" s="22" t="str">
        <f t="shared" si="1"/>
        <v>火</v>
      </c>
      <c r="R10" s="22" t="str">
        <f t="shared" si="1"/>
        <v>水</v>
      </c>
      <c r="S10" s="22" t="str">
        <f t="shared" si="1"/>
        <v>木</v>
      </c>
      <c r="T10" s="22" t="str">
        <f t="shared" si="1"/>
        <v>金</v>
      </c>
      <c r="U10" s="22" t="str">
        <f t="shared" si="1"/>
        <v>土</v>
      </c>
      <c r="V10" s="22" t="str">
        <f t="shared" si="1"/>
        <v>日</v>
      </c>
      <c r="W10" s="22" t="str">
        <f t="shared" si="1"/>
        <v>月</v>
      </c>
      <c r="X10" s="22" t="str">
        <f t="shared" si="1"/>
        <v>火</v>
      </c>
      <c r="Y10" s="22" t="str">
        <f t="shared" si="1"/>
        <v>水</v>
      </c>
      <c r="Z10" s="22" t="str">
        <f t="shared" si="1"/>
        <v>木</v>
      </c>
      <c r="AA10" s="22" t="str">
        <f t="shared" si="1"/>
        <v>金</v>
      </c>
      <c r="AB10" s="22" t="str">
        <f t="shared" si="1"/>
        <v>土</v>
      </c>
      <c r="AC10" s="22" t="str">
        <f t="shared" si="1"/>
        <v>日</v>
      </c>
      <c r="AD10" s="22" t="str">
        <f t="shared" si="1"/>
        <v>月</v>
      </c>
      <c r="AE10" s="22" t="str">
        <f t="shared" si="1"/>
        <v>火</v>
      </c>
      <c r="AF10" s="22" t="str">
        <f t="shared" si="1"/>
        <v>水</v>
      </c>
      <c r="AG10" s="55" t="str">
        <f t="shared" si="1"/>
        <v>木</v>
      </c>
      <c r="AH10" s="77"/>
      <c r="AI10" s="98" t="s">
        <v>45</v>
      </c>
      <c r="AJ10" s="107" t="s">
        <v>19</v>
      </c>
      <c r="AK10" s="116" t="s">
        <v>58</v>
      </c>
      <c r="AL10" s="127" t="s">
        <v>45</v>
      </c>
      <c r="AM10" s="146" t="s">
        <v>22</v>
      </c>
      <c r="AN10" s="163">
        <f>COUNT(C9:AG9)</f>
        <v>31</v>
      </c>
      <c r="AO10" s="173">
        <f>AN10-AH10</f>
        <v>31</v>
      </c>
      <c r="AP10" s="173">
        <f>AO10</f>
        <v>31</v>
      </c>
      <c r="AQ10" s="186"/>
      <c r="AR10" s="193"/>
    </row>
    <row r="11" spans="2:45" s="5" customFormat="1" ht="60.6" customHeight="1">
      <c r="B11" s="12" t="s">
        <v>11</v>
      </c>
      <c r="C11" s="23" t="str">
        <f>IFERROR(VLOOKUP(C9,祝日一覧!A:C,3,FALSE),"")</f>
        <v/>
      </c>
      <c r="D11" s="23" t="str">
        <f>IFERROR(VLOOKUP(D9,祝日一覧!B:D,3,FALSE),"")</f>
        <v/>
      </c>
      <c r="E11" s="23" t="str">
        <f>IFERROR(VLOOKUP(E9,祝日一覧!C:E,3,FALSE),"")</f>
        <v/>
      </c>
      <c r="F11" s="23" t="str">
        <f>IFERROR(VLOOKUP(F9,祝日一覧!D:F,3,FALSE),"")</f>
        <v/>
      </c>
      <c r="G11" s="23" t="str">
        <f>IFERROR(VLOOKUP(G9,祝日一覧!E:G,3,FALSE),"")</f>
        <v/>
      </c>
      <c r="H11" s="23" t="str">
        <f>IFERROR(VLOOKUP(H9,祝日一覧!F:H,3,FALSE),"")</f>
        <v/>
      </c>
      <c r="I11" s="23" t="str">
        <f>IFERROR(VLOOKUP(I9,祝日一覧!G:I,3,FALSE),"")</f>
        <v/>
      </c>
      <c r="J11" s="23" t="str">
        <f>IFERROR(VLOOKUP(J9,祝日一覧!H:J,3,FALSE),"")</f>
        <v/>
      </c>
      <c r="K11" s="23" t="str">
        <f>IFERROR(VLOOKUP(K9,祝日一覧!I:K,3,FALSE),"")</f>
        <v/>
      </c>
      <c r="L11" s="23" t="str">
        <f>IFERROR(VLOOKUP(L9,祝日一覧!J:L,3,FALSE),"")</f>
        <v/>
      </c>
      <c r="M11" s="23" t="str">
        <f>IFERROR(VLOOKUP(M9,祝日一覧!K:M,3,FALSE),"")</f>
        <v/>
      </c>
      <c r="N11" s="23" t="str">
        <f>IFERROR(VLOOKUP(N9,祝日一覧!L:N,3,FALSE),"")</f>
        <v/>
      </c>
      <c r="O11" s="23" t="str">
        <f>IFERROR(VLOOKUP(O9,祝日一覧!M:O,3,FALSE),"")</f>
        <v/>
      </c>
      <c r="P11" s="23" t="str">
        <f>IFERROR(VLOOKUP(P9,祝日一覧!N:P,3,FALSE),"")</f>
        <v/>
      </c>
      <c r="Q11" s="23" t="str">
        <f>IFERROR(VLOOKUP(Q9,祝日一覧!O:Q,3,FALSE),"")</f>
        <v/>
      </c>
      <c r="R11" s="23" t="str">
        <f>IFERROR(VLOOKUP(R9,祝日一覧!P:R,3,FALSE),"")</f>
        <v/>
      </c>
      <c r="S11" s="23" t="str">
        <f>IFERROR(VLOOKUP(S9,祝日一覧!Q:S,3,FALSE),"")</f>
        <v/>
      </c>
      <c r="T11" s="23" t="str">
        <f>IFERROR(VLOOKUP(T9,祝日一覧!R:T,3,FALSE),"")</f>
        <v/>
      </c>
      <c r="U11" s="23" t="str">
        <f>IFERROR(VLOOKUP(U9,祝日一覧!S:U,3,FALSE),"")</f>
        <v/>
      </c>
      <c r="V11" s="23" t="str">
        <f>IFERROR(VLOOKUP(V9,祝日一覧!T:V,3,FALSE),"")</f>
        <v/>
      </c>
      <c r="W11" s="23" t="str">
        <f>IFERROR(VLOOKUP(W9,祝日一覧!U:W,3,FALSE),"")</f>
        <v/>
      </c>
      <c r="X11" s="23" t="str">
        <f>IFERROR(VLOOKUP(X9,祝日一覧!V:X,3,FALSE),"")</f>
        <v/>
      </c>
      <c r="Y11" s="23" t="str">
        <f>IFERROR(VLOOKUP(Y9,祝日一覧!W:Y,3,FALSE),"")</f>
        <v/>
      </c>
      <c r="Z11" s="23" t="str">
        <f>IFERROR(VLOOKUP(Z9,祝日一覧!X:Z,3,FALSE),"")</f>
        <v/>
      </c>
      <c r="AA11" s="23" t="str">
        <f>IFERROR(VLOOKUP(AA9,祝日一覧!Y:AA,3,FALSE),"")</f>
        <v/>
      </c>
      <c r="AB11" s="23" t="str">
        <f>IFERROR(VLOOKUP(AB9,祝日一覧!Z:AB,3,FALSE),"")</f>
        <v/>
      </c>
      <c r="AC11" s="23" t="str">
        <f>IFERROR(VLOOKUP(AC9,祝日一覧!AA:AC,3,FALSE),"")</f>
        <v/>
      </c>
      <c r="AD11" s="23" t="str">
        <f>IFERROR(VLOOKUP(AD9,祝日一覧!AB:AD,3,FALSE),"")</f>
        <v/>
      </c>
      <c r="AE11" s="23" t="str">
        <f>IFERROR(VLOOKUP(AE9,祝日一覧!A:C,3,FALSE),"")</f>
        <v/>
      </c>
      <c r="AF11" s="23" t="str">
        <f>IFERROR(VLOOKUP(AF9,祝日一覧!AD:AF,3,FALSE),"")</f>
        <v/>
      </c>
      <c r="AG11" s="23" t="str">
        <f>IFERROR(VLOOKUP(AG9,祝日一覧!AE:AG,3,FALSE),"")</f>
        <v/>
      </c>
      <c r="AH11" s="77"/>
      <c r="AI11" s="98"/>
      <c r="AJ11" s="107"/>
      <c r="AK11" s="116"/>
      <c r="AL11" s="127"/>
      <c r="AM11" s="146"/>
      <c r="AN11" s="163"/>
      <c r="AO11" s="173"/>
      <c r="AP11" s="173"/>
      <c r="AQ11" s="188"/>
      <c r="AR11" s="194"/>
      <c r="AS11" s="3"/>
    </row>
    <row r="12" spans="2:45" s="3" customFormat="1" ht="20.100000000000001" customHeight="1">
      <c r="B12" s="1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68"/>
      <c r="AH12" s="77"/>
      <c r="AI12" s="99"/>
      <c r="AJ12" s="108" t="e">
        <f>AVERAGE(AJ13:AJ18)</f>
        <v>#DIV/0!</v>
      </c>
      <c r="AK12" s="117" t="e">
        <f>IF(AJ12&gt;=0.285,"達成","未")</f>
        <v>#DIV/0!</v>
      </c>
      <c r="AL12" s="128"/>
      <c r="AM12" s="147" t="e">
        <f>AVERAGE(AM13:AM18)</f>
        <v>#DIV/0!</v>
      </c>
      <c r="AN12" s="164" t="s">
        <v>30</v>
      </c>
      <c r="AO12" s="174" t="s">
        <v>33</v>
      </c>
      <c r="AP12" s="183" t="s">
        <v>65</v>
      </c>
      <c r="AQ12" s="189" t="s">
        <v>62</v>
      </c>
      <c r="AR12" s="195" t="s">
        <v>63</v>
      </c>
      <c r="AS12" s="199" t="s">
        <v>73</v>
      </c>
    </row>
    <row r="13" spans="2:45" s="3" customFormat="1" ht="20.100000000000001" customHeight="1">
      <c r="B13" s="14" t="str">
        <f>IF($R$5&lt;&gt;"",$R$5,"-")</f>
        <v>-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69"/>
      <c r="AH13" s="78" t="str">
        <f t="shared" ref="AH13:AH18" si="2">IF(B13="-",B13,"手入力")</f>
        <v>-</v>
      </c>
      <c r="AI13" s="100">
        <f t="shared" ref="AI13:AI18" si="3">AQ13</f>
        <v>0</v>
      </c>
      <c r="AJ13" s="109" t="str">
        <f t="shared" ref="AJ13:AJ18" si="4">IFERROR(AI13/AO13,"")</f>
        <v/>
      </c>
      <c r="AK13" s="118" t="str">
        <f t="shared" ref="AK13:AK18" si="5">IFERROR(IF(B13="-",B13,IF(AI13/AO13&gt;=0.285,"達成","未")),"-")</f>
        <v>-</v>
      </c>
      <c r="AL13" s="129">
        <f t="shared" ref="AL13:AL18" si="6">AR13</f>
        <v>0</v>
      </c>
      <c r="AM13" s="148" t="str">
        <f t="shared" ref="AM13:AM18" si="7">IFERROR(AL13/AP13,"")</f>
        <v/>
      </c>
      <c r="AN13" s="163">
        <f>COUNT(C9:AG9)</f>
        <v>31</v>
      </c>
      <c r="AO13" s="173">
        <f t="shared" ref="AO13:AO18" si="8">IF(OR(B13="-",B13=""),0,IFERROR(AN13-AH13,))</f>
        <v>0</v>
      </c>
      <c r="AP13" s="173">
        <f t="shared" ref="AP13:AP18" si="9">AO13</f>
        <v>0</v>
      </c>
      <c r="AQ13" s="173">
        <f t="shared" ref="AQ13:AQ18" si="10">COUNTIF(C13:AG13,"○")</f>
        <v>0</v>
      </c>
      <c r="AR13" s="173">
        <f t="shared" ref="AR13:AR18" si="11">AQ13</f>
        <v>0</v>
      </c>
      <c r="AS13" s="200">
        <f>IF(AS14&gt;=1,0,IF(SUM(AO13:AO18)=0,1,IF(AK12="達成",1,0)))</f>
        <v>1</v>
      </c>
    </row>
    <row r="14" spans="2:45" s="3" customFormat="1" ht="20.100000000000001" customHeight="1">
      <c r="B14" s="15" t="str">
        <f>IF($S$5&lt;&gt;"",$S$5,"-")</f>
        <v>-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55"/>
      <c r="AH14" s="78" t="str">
        <f t="shared" si="2"/>
        <v>-</v>
      </c>
      <c r="AI14" s="97">
        <f t="shared" si="3"/>
        <v>0</v>
      </c>
      <c r="AJ14" s="109" t="str">
        <f t="shared" si="4"/>
        <v/>
      </c>
      <c r="AK14" s="119" t="str">
        <f t="shared" si="5"/>
        <v>-</v>
      </c>
      <c r="AL14" s="126">
        <f t="shared" si="6"/>
        <v>0</v>
      </c>
      <c r="AM14" s="149" t="str">
        <f t="shared" si="7"/>
        <v/>
      </c>
      <c r="AN14" s="163">
        <f>COUNT(C9:AG9)</f>
        <v>31</v>
      </c>
      <c r="AO14" s="173">
        <f t="shared" si="8"/>
        <v>0</v>
      </c>
      <c r="AP14" s="173">
        <f t="shared" si="9"/>
        <v>0</v>
      </c>
      <c r="AQ14" s="173">
        <f t="shared" si="10"/>
        <v>0</v>
      </c>
      <c r="AR14" s="173">
        <f t="shared" si="11"/>
        <v>0</v>
      </c>
      <c r="AS14" s="3">
        <f>COUNTIF(AH13:AH18,"手入力")</f>
        <v>0</v>
      </c>
    </row>
    <row r="15" spans="2:45" s="3" customFormat="1" ht="20.100000000000001" customHeight="1">
      <c r="B15" s="15" t="str">
        <f>IF($T$5&lt;&gt;"",$T$5,"-")</f>
        <v>-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55"/>
      <c r="AH15" s="78" t="str">
        <f t="shared" si="2"/>
        <v>-</v>
      </c>
      <c r="AI15" s="97">
        <f t="shared" si="3"/>
        <v>0</v>
      </c>
      <c r="AJ15" s="109" t="str">
        <f t="shared" si="4"/>
        <v/>
      </c>
      <c r="AK15" s="119" t="str">
        <f t="shared" si="5"/>
        <v>-</v>
      </c>
      <c r="AL15" s="126">
        <f t="shared" si="6"/>
        <v>0</v>
      </c>
      <c r="AM15" s="149" t="str">
        <f t="shared" si="7"/>
        <v/>
      </c>
      <c r="AN15" s="163">
        <f>COUNT(C9:AG9)</f>
        <v>31</v>
      </c>
      <c r="AO15" s="173">
        <f t="shared" si="8"/>
        <v>0</v>
      </c>
      <c r="AP15" s="173">
        <f t="shared" si="9"/>
        <v>0</v>
      </c>
      <c r="AQ15" s="173">
        <f t="shared" si="10"/>
        <v>0</v>
      </c>
      <c r="AR15" s="173">
        <f t="shared" si="11"/>
        <v>0</v>
      </c>
      <c r="AS15" s="3"/>
    </row>
    <row r="16" spans="2:45" s="3" customFormat="1" ht="20.100000000000001" customHeight="1">
      <c r="B16" s="15" t="str">
        <f>IF($U$5&lt;&gt;"",$U$5,"-")</f>
        <v>-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55"/>
      <c r="AH16" s="78" t="str">
        <f t="shared" si="2"/>
        <v>-</v>
      </c>
      <c r="AI16" s="97">
        <f t="shared" si="3"/>
        <v>0</v>
      </c>
      <c r="AJ16" s="109" t="str">
        <f t="shared" si="4"/>
        <v/>
      </c>
      <c r="AK16" s="119" t="str">
        <f t="shared" si="5"/>
        <v>-</v>
      </c>
      <c r="AL16" s="126">
        <f t="shared" si="6"/>
        <v>0</v>
      </c>
      <c r="AM16" s="149" t="str">
        <f t="shared" si="7"/>
        <v/>
      </c>
      <c r="AN16" s="163">
        <f>COUNT(C9:AG9)</f>
        <v>31</v>
      </c>
      <c r="AO16" s="173">
        <f t="shared" si="8"/>
        <v>0</v>
      </c>
      <c r="AP16" s="173">
        <f t="shared" si="9"/>
        <v>0</v>
      </c>
      <c r="AQ16" s="173">
        <f t="shared" si="10"/>
        <v>0</v>
      </c>
      <c r="AR16" s="173">
        <f t="shared" si="11"/>
        <v>0</v>
      </c>
      <c r="AS16" s="3"/>
    </row>
    <row r="17" spans="2:45" s="3" customFormat="1" ht="20.100000000000001" customHeight="1">
      <c r="B17" s="15" t="str">
        <f>IF($V$5&lt;&gt;"",$V$5,"-")</f>
        <v>-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55"/>
      <c r="AH17" s="78" t="str">
        <f t="shared" si="2"/>
        <v>-</v>
      </c>
      <c r="AI17" s="97">
        <f t="shared" si="3"/>
        <v>0</v>
      </c>
      <c r="AJ17" s="109" t="str">
        <f t="shared" si="4"/>
        <v/>
      </c>
      <c r="AK17" s="119" t="str">
        <f t="shared" si="5"/>
        <v>-</v>
      </c>
      <c r="AL17" s="126">
        <f t="shared" si="6"/>
        <v>0</v>
      </c>
      <c r="AM17" s="149" t="str">
        <f t="shared" si="7"/>
        <v/>
      </c>
      <c r="AN17" s="163">
        <f>COUNT(C9:AG9)</f>
        <v>31</v>
      </c>
      <c r="AO17" s="173">
        <f t="shared" si="8"/>
        <v>0</v>
      </c>
      <c r="AP17" s="173">
        <f t="shared" si="9"/>
        <v>0</v>
      </c>
      <c r="AQ17" s="173">
        <f t="shared" si="10"/>
        <v>0</v>
      </c>
      <c r="AR17" s="173">
        <f t="shared" si="11"/>
        <v>0</v>
      </c>
      <c r="AS17" s="3"/>
    </row>
    <row r="18" spans="2:45" s="3" customFormat="1" ht="20.100000000000001" customHeight="1">
      <c r="B18" s="16" t="str">
        <f>IF($W$5&lt;&gt;"",$W$5,"-")</f>
        <v>-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70"/>
      <c r="AH18" s="79" t="str">
        <f t="shared" si="2"/>
        <v>-</v>
      </c>
      <c r="AI18" s="99">
        <f t="shared" si="3"/>
        <v>0</v>
      </c>
      <c r="AJ18" s="108" t="str">
        <f t="shared" si="4"/>
        <v/>
      </c>
      <c r="AK18" s="117" t="str">
        <f t="shared" si="5"/>
        <v>-</v>
      </c>
      <c r="AL18" s="128">
        <f t="shared" si="6"/>
        <v>0</v>
      </c>
      <c r="AM18" s="147" t="str">
        <f t="shared" si="7"/>
        <v/>
      </c>
      <c r="AN18" s="163">
        <f>COUNT(C9:AG9)</f>
        <v>31</v>
      </c>
      <c r="AO18" s="173">
        <f t="shared" si="8"/>
        <v>0</v>
      </c>
      <c r="AP18" s="173">
        <f t="shared" si="9"/>
        <v>0</v>
      </c>
      <c r="AQ18" s="173">
        <f t="shared" si="10"/>
        <v>0</v>
      </c>
      <c r="AR18" s="173">
        <f t="shared" si="11"/>
        <v>0</v>
      </c>
      <c r="AS18" s="3"/>
    </row>
    <row r="19" spans="2:45" ht="14.25">
      <c r="AR19" s="4"/>
    </row>
    <row r="20" spans="2:45" ht="13.5" customHeight="1">
      <c r="B20" s="10" t="s">
        <v>6</v>
      </c>
      <c r="C20" s="20">
        <f>DATE(YEAR(C8),MONTH(C8)+1,DAY(C8))</f>
        <v>45597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80" t="s">
        <v>31</v>
      </c>
      <c r="AI20" s="96" t="s">
        <v>20</v>
      </c>
      <c r="AJ20" s="105"/>
      <c r="AK20" s="120"/>
      <c r="AL20" s="130" t="s">
        <v>15</v>
      </c>
      <c r="AM20" s="144"/>
      <c r="AN20" s="161" t="s">
        <v>30</v>
      </c>
      <c r="AO20" s="171" t="s">
        <v>33</v>
      </c>
      <c r="AP20" s="173" t="s">
        <v>1</v>
      </c>
      <c r="AQ20" s="159"/>
      <c r="AR20" s="159"/>
    </row>
    <row r="21" spans="2:45">
      <c r="B21" s="11" t="s">
        <v>9</v>
      </c>
      <c r="C21" s="21">
        <f>DATE(YEAR(C20),MONTH(C20),DAY(C20))</f>
        <v>45597</v>
      </c>
      <c r="D21" s="21">
        <f t="shared" ref="D21:AG21" si="12">IF(MONTH(DATE(YEAR(C21),MONTH(C21),DAY(C21)+1))=MONTH($C20),DATE(YEAR(C21),MONTH(C21),DAY(C21)+1),"")</f>
        <v>45598</v>
      </c>
      <c r="E21" s="21">
        <f t="shared" si="12"/>
        <v>45599</v>
      </c>
      <c r="F21" s="21">
        <f t="shared" si="12"/>
        <v>45600</v>
      </c>
      <c r="G21" s="21">
        <f t="shared" si="12"/>
        <v>45601</v>
      </c>
      <c r="H21" s="21">
        <f t="shared" si="12"/>
        <v>45602</v>
      </c>
      <c r="I21" s="21">
        <f t="shared" si="12"/>
        <v>45603</v>
      </c>
      <c r="J21" s="21">
        <f t="shared" si="12"/>
        <v>45604</v>
      </c>
      <c r="K21" s="21">
        <f t="shared" si="12"/>
        <v>45605</v>
      </c>
      <c r="L21" s="21">
        <f t="shared" si="12"/>
        <v>45606</v>
      </c>
      <c r="M21" s="21">
        <f t="shared" si="12"/>
        <v>45607</v>
      </c>
      <c r="N21" s="21">
        <f t="shared" si="12"/>
        <v>45608</v>
      </c>
      <c r="O21" s="21">
        <f t="shared" si="12"/>
        <v>45609</v>
      </c>
      <c r="P21" s="21">
        <f t="shared" si="12"/>
        <v>45610</v>
      </c>
      <c r="Q21" s="21">
        <f t="shared" si="12"/>
        <v>45611</v>
      </c>
      <c r="R21" s="21">
        <f t="shared" si="12"/>
        <v>45612</v>
      </c>
      <c r="S21" s="21">
        <f t="shared" si="12"/>
        <v>45613</v>
      </c>
      <c r="T21" s="21">
        <f t="shared" si="12"/>
        <v>45614</v>
      </c>
      <c r="U21" s="21">
        <f t="shared" si="12"/>
        <v>45615</v>
      </c>
      <c r="V21" s="21">
        <f t="shared" si="12"/>
        <v>45616</v>
      </c>
      <c r="W21" s="21">
        <f t="shared" si="12"/>
        <v>45617</v>
      </c>
      <c r="X21" s="21">
        <f t="shared" si="12"/>
        <v>45618</v>
      </c>
      <c r="Y21" s="21">
        <f t="shared" si="12"/>
        <v>45619</v>
      </c>
      <c r="Z21" s="21">
        <f t="shared" si="12"/>
        <v>45620</v>
      </c>
      <c r="AA21" s="21">
        <f t="shared" si="12"/>
        <v>45621</v>
      </c>
      <c r="AB21" s="21">
        <f t="shared" si="12"/>
        <v>45622</v>
      </c>
      <c r="AC21" s="21">
        <f t="shared" si="12"/>
        <v>45623</v>
      </c>
      <c r="AD21" s="21">
        <f t="shared" si="12"/>
        <v>45624</v>
      </c>
      <c r="AE21" s="21">
        <f t="shared" si="12"/>
        <v>45625</v>
      </c>
      <c r="AF21" s="21">
        <f t="shared" si="12"/>
        <v>45626</v>
      </c>
      <c r="AG21" s="67" t="str">
        <f t="shared" si="12"/>
        <v/>
      </c>
      <c r="AH21" s="81"/>
      <c r="AI21" s="97"/>
      <c r="AJ21" s="106"/>
      <c r="AK21" s="121"/>
      <c r="AL21" s="131"/>
      <c r="AM21" s="145"/>
      <c r="AN21" s="162"/>
      <c r="AO21" s="172"/>
      <c r="AP21" s="173"/>
      <c r="AQ21" s="159"/>
      <c r="AR21" s="159"/>
    </row>
    <row r="22" spans="2:45" ht="13.5" customHeight="1">
      <c r="B22" s="11" t="s">
        <v>3</v>
      </c>
      <c r="C22" s="22" t="str">
        <f t="shared" ref="C22:AG22" si="13">TEXT(C21,"aaa")</f>
        <v>金</v>
      </c>
      <c r="D22" s="22" t="str">
        <f t="shared" si="13"/>
        <v>土</v>
      </c>
      <c r="E22" s="22" t="str">
        <f t="shared" si="13"/>
        <v>日</v>
      </c>
      <c r="F22" s="22" t="str">
        <f t="shared" si="13"/>
        <v>月</v>
      </c>
      <c r="G22" s="22" t="str">
        <f t="shared" si="13"/>
        <v>火</v>
      </c>
      <c r="H22" s="22" t="str">
        <f t="shared" si="13"/>
        <v>水</v>
      </c>
      <c r="I22" s="22" t="str">
        <f t="shared" si="13"/>
        <v>木</v>
      </c>
      <c r="J22" s="22" t="str">
        <f t="shared" si="13"/>
        <v>金</v>
      </c>
      <c r="K22" s="22" t="str">
        <f t="shared" si="13"/>
        <v>土</v>
      </c>
      <c r="L22" s="22" t="str">
        <f t="shared" si="13"/>
        <v>日</v>
      </c>
      <c r="M22" s="22" t="str">
        <f t="shared" si="13"/>
        <v>月</v>
      </c>
      <c r="N22" s="22" t="str">
        <f t="shared" si="13"/>
        <v>火</v>
      </c>
      <c r="O22" s="22" t="str">
        <f t="shared" si="13"/>
        <v>水</v>
      </c>
      <c r="P22" s="22" t="str">
        <f t="shared" si="13"/>
        <v>木</v>
      </c>
      <c r="Q22" s="22" t="str">
        <f t="shared" si="13"/>
        <v>金</v>
      </c>
      <c r="R22" s="22" t="str">
        <f t="shared" si="13"/>
        <v>土</v>
      </c>
      <c r="S22" s="22" t="str">
        <f t="shared" si="13"/>
        <v>日</v>
      </c>
      <c r="T22" s="22" t="str">
        <f t="shared" si="13"/>
        <v>月</v>
      </c>
      <c r="U22" s="22" t="str">
        <f t="shared" si="13"/>
        <v>火</v>
      </c>
      <c r="V22" s="22" t="str">
        <f t="shared" si="13"/>
        <v>水</v>
      </c>
      <c r="W22" s="22" t="str">
        <f t="shared" si="13"/>
        <v>木</v>
      </c>
      <c r="X22" s="22" t="str">
        <f t="shared" si="13"/>
        <v>金</v>
      </c>
      <c r="Y22" s="22" t="str">
        <f t="shared" si="13"/>
        <v>土</v>
      </c>
      <c r="Z22" s="22" t="str">
        <f t="shared" si="13"/>
        <v>日</v>
      </c>
      <c r="AA22" s="22" t="str">
        <f t="shared" si="13"/>
        <v>月</v>
      </c>
      <c r="AB22" s="22" t="str">
        <f t="shared" si="13"/>
        <v>火</v>
      </c>
      <c r="AC22" s="22" t="str">
        <f t="shared" si="13"/>
        <v>水</v>
      </c>
      <c r="AD22" s="22" t="str">
        <f t="shared" si="13"/>
        <v>木</v>
      </c>
      <c r="AE22" s="22" t="str">
        <f t="shared" si="13"/>
        <v>金</v>
      </c>
      <c r="AF22" s="22" t="str">
        <f t="shared" si="13"/>
        <v>土</v>
      </c>
      <c r="AG22" s="55" t="str">
        <f t="shared" si="13"/>
        <v/>
      </c>
      <c r="AH22" s="81"/>
      <c r="AI22" s="98" t="s">
        <v>45</v>
      </c>
      <c r="AJ22" s="107" t="s">
        <v>19</v>
      </c>
      <c r="AK22" s="122" t="s">
        <v>58</v>
      </c>
      <c r="AL22" s="132" t="s">
        <v>45</v>
      </c>
      <c r="AM22" s="146" t="s">
        <v>22</v>
      </c>
      <c r="AN22" s="163">
        <f>COUNT(C21:AG21)</f>
        <v>30</v>
      </c>
      <c r="AO22" s="173">
        <f>AN22-AH22</f>
        <v>30</v>
      </c>
      <c r="AP22" s="173">
        <f>AP10+AO22</f>
        <v>61</v>
      </c>
      <c r="AQ22" s="159"/>
      <c r="AR22" s="159"/>
    </row>
    <row r="23" spans="2:45" s="5" customFormat="1" ht="60.95" customHeight="1">
      <c r="B23" s="12" t="s">
        <v>11</v>
      </c>
      <c r="C23" s="23" t="str">
        <f>IFERROR(VLOOKUP(C21,祝日一覧!$A:$C,3,FALSE),"")</f>
        <v/>
      </c>
      <c r="D23" s="23" t="str">
        <f>IFERROR(VLOOKUP(D21,祝日一覧!$A:$C,3,FALSE),"")</f>
        <v/>
      </c>
      <c r="E23" s="23" t="str">
        <f>IFERROR(VLOOKUP(E21,祝日一覧!$A:$C,3,FALSE),"")</f>
        <v>文化の日</v>
      </c>
      <c r="F23" s="23" t="str">
        <f>IFERROR(VLOOKUP(F21,祝日一覧!$A:$C,3,FALSE),"")</f>
        <v>振替休日</v>
      </c>
      <c r="G23" s="23" t="str">
        <f>IFERROR(VLOOKUP(G21,祝日一覧!$A:$C,3,FALSE),"")</f>
        <v/>
      </c>
      <c r="H23" s="23" t="str">
        <f>IFERROR(VLOOKUP(H21,祝日一覧!$A:$C,3,FALSE),"")</f>
        <v/>
      </c>
      <c r="I23" s="23" t="str">
        <f>IFERROR(VLOOKUP(I21,祝日一覧!$A:$C,3,FALSE),"")</f>
        <v/>
      </c>
      <c r="J23" s="23" t="str">
        <f>IFERROR(VLOOKUP(J21,祝日一覧!$A:$C,3,FALSE),"")</f>
        <v/>
      </c>
      <c r="K23" s="23" t="str">
        <f>IFERROR(VLOOKUP(K21,祝日一覧!$A:$C,3,FALSE),"")</f>
        <v/>
      </c>
      <c r="L23" s="23" t="str">
        <f>IFERROR(VLOOKUP(L21,祝日一覧!$A:$C,3,FALSE),"")</f>
        <v/>
      </c>
      <c r="M23" s="23" t="str">
        <f>IFERROR(VLOOKUP(M21,祝日一覧!$A:$C,3,FALSE),"")</f>
        <v/>
      </c>
      <c r="N23" s="23" t="str">
        <f>IFERROR(VLOOKUP(N21,祝日一覧!$A:$C,3,FALSE),"")</f>
        <v/>
      </c>
      <c r="O23" s="23" t="str">
        <f>IFERROR(VLOOKUP(O21,祝日一覧!$A:$C,3,FALSE),"")</f>
        <v/>
      </c>
      <c r="P23" s="23" t="str">
        <f>IFERROR(VLOOKUP(P21,祝日一覧!$A:$C,3,FALSE),"")</f>
        <v/>
      </c>
      <c r="Q23" s="23" t="str">
        <f>IFERROR(VLOOKUP(Q21,祝日一覧!$A:$C,3,FALSE),"")</f>
        <v/>
      </c>
      <c r="R23" s="23" t="str">
        <f>IFERROR(VLOOKUP(R21,祝日一覧!$A:$C,3,FALSE),"")</f>
        <v/>
      </c>
      <c r="S23" s="23" t="str">
        <f>IFERROR(VLOOKUP(S21,祝日一覧!$A:$C,3,FALSE),"")</f>
        <v/>
      </c>
      <c r="T23" s="23" t="str">
        <f>IFERROR(VLOOKUP(T21,祝日一覧!$A:$C,3,FALSE),"")</f>
        <v/>
      </c>
      <c r="U23" s="23" t="str">
        <f>IFERROR(VLOOKUP(U21,祝日一覧!$A:$C,3,FALSE),"")</f>
        <v/>
      </c>
      <c r="V23" s="23" t="str">
        <f>IFERROR(VLOOKUP(V21,祝日一覧!$A:$C,3,FALSE),"")</f>
        <v/>
      </c>
      <c r="W23" s="23" t="str">
        <f>IFERROR(VLOOKUP(W21,祝日一覧!$A:$C,3,FALSE),"")</f>
        <v/>
      </c>
      <c r="X23" s="23" t="str">
        <f>IFERROR(VLOOKUP(X21,祝日一覧!$A:$C,3,FALSE),"")</f>
        <v/>
      </c>
      <c r="Y23" s="23" t="str">
        <f>IFERROR(VLOOKUP(Y21,祝日一覧!$A:$C,3,FALSE),"")</f>
        <v>勤労感謝の日</v>
      </c>
      <c r="Z23" s="23" t="str">
        <f>IFERROR(VLOOKUP(Z21,祝日一覧!$A:$C,3,FALSE),"")</f>
        <v/>
      </c>
      <c r="AA23" s="23" t="str">
        <f>IFERROR(VLOOKUP(AA21,祝日一覧!$A:$C,3,FALSE),"")</f>
        <v/>
      </c>
      <c r="AB23" s="23" t="str">
        <f>IFERROR(VLOOKUP(AB21,祝日一覧!$A:$C,3,FALSE),"")</f>
        <v/>
      </c>
      <c r="AC23" s="23" t="str">
        <f>IFERROR(VLOOKUP(AC21,祝日一覧!$A:$C,3,FALSE),"")</f>
        <v/>
      </c>
      <c r="AD23" s="23" t="str">
        <f>IFERROR(VLOOKUP(AD21,祝日一覧!$A:$C,3,FALSE),"")</f>
        <v/>
      </c>
      <c r="AE23" s="23" t="str">
        <f>IFERROR(VLOOKUP(AE21,祝日一覧!$A:$C,3,FALSE),"")</f>
        <v/>
      </c>
      <c r="AF23" s="23" t="str">
        <f>IFERROR(VLOOKUP(AF21,祝日一覧!$A:$C,3,FALSE),"")</f>
        <v/>
      </c>
      <c r="AG23" s="23" t="str">
        <f>IFERROR(VLOOKUP(AG21,祝日一覧!$A:$C,3,FALSE),"")</f>
        <v/>
      </c>
      <c r="AH23" s="81"/>
      <c r="AI23" s="98"/>
      <c r="AJ23" s="107"/>
      <c r="AK23" s="122"/>
      <c r="AL23" s="132"/>
      <c r="AM23" s="146"/>
      <c r="AN23" s="163"/>
      <c r="AO23" s="173"/>
      <c r="AP23" s="173"/>
      <c r="AQ23" s="190"/>
      <c r="AR23" s="190"/>
      <c r="AS23" s="3"/>
    </row>
    <row r="24" spans="2:45" s="3" customFormat="1" ht="20.100000000000001" customHeight="1">
      <c r="B24" s="1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81"/>
      <c r="AI24" s="99"/>
      <c r="AJ24" s="108" t="e">
        <f>AVERAGE(AJ25:AJ30)</f>
        <v>#DIV/0!</v>
      </c>
      <c r="AK24" s="123" t="e">
        <f>IF(AJ24&gt;=0.285,"達成","未")</f>
        <v>#DIV/0!</v>
      </c>
      <c r="AL24" s="133"/>
      <c r="AM24" s="147" t="e">
        <f>AVERAGE(AM25:AM30)</f>
        <v>#DIV/0!</v>
      </c>
      <c r="AN24" s="164" t="s">
        <v>30</v>
      </c>
      <c r="AO24" s="174" t="s">
        <v>33</v>
      </c>
      <c r="AP24" s="183" t="s">
        <v>65</v>
      </c>
      <c r="AQ24" s="189" t="s">
        <v>62</v>
      </c>
      <c r="AR24" s="195" t="s">
        <v>63</v>
      </c>
      <c r="AS24" s="199" t="s">
        <v>73</v>
      </c>
    </row>
    <row r="25" spans="2:45" s="3" customFormat="1" ht="20.100000000000001" customHeight="1">
      <c r="B25" s="14" t="str">
        <f>IF($R$5&lt;&gt;"",$R$5,"-")</f>
        <v>-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69"/>
      <c r="AH25" s="78" t="str">
        <f t="shared" ref="AH25:AH30" si="14">IF(B25="-",B25,"手入力")</f>
        <v>-</v>
      </c>
      <c r="AI25" s="100">
        <f t="shared" ref="AI25:AI30" si="15">AQ25</f>
        <v>0</v>
      </c>
      <c r="AJ25" s="110" t="str">
        <f t="shared" ref="AJ25:AJ30" si="16">IFERROR(AI25/AO25,"")</f>
        <v/>
      </c>
      <c r="AK25" s="118" t="str">
        <f t="shared" ref="AK25:AK30" si="17">IFERROR(IF(B25="-",B25,IF(AI25/AO25&gt;=0.285,"達成","未")),"-")</f>
        <v>-</v>
      </c>
      <c r="AL25" s="129">
        <f t="shared" ref="AL25:AL30" si="18">AR25</f>
        <v>0</v>
      </c>
      <c r="AM25" s="148" t="str">
        <f t="shared" ref="AM25:AM30" si="19">IFERROR(AL25/AP25,"")</f>
        <v/>
      </c>
      <c r="AN25" s="163">
        <f>COUNT(C21:AG21)</f>
        <v>30</v>
      </c>
      <c r="AO25" s="173">
        <f t="shared" ref="AO25:AO30" si="20">IF(OR(B25="-",B25=""),0,IFERROR(AN25-AH25,))</f>
        <v>0</v>
      </c>
      <c r="AP25" s="173">
        <f t="shared" ref="AP25:AP30" si="21">AO25+AP13</f>
        <v>0</v>
      </c>
      <c r="AQ25" s="173">
        <f t="shared" ref="AQ25:AQ30" si="22">COUNTIF(C25:AG25,"○")</f>
        <v>0</v>
      </c>
      <c r="AR25" s="173">
        <f t="shared" ref="AR25:AR30" si="23">AR13+AQ25</f>
        <v>0</v>
      </c>
      <c r="AS25" s="200">
        <f>IF(AS26&gt;=1,0,IF(SUM(AO25:AO30)=0,1,IF(AK24="達成",1,0)))</f>
        <v>1</v>
      </c>
    </row>
    <row r="26" spans="2:45" s="3" customFormat="1" ht="20.100000000000001" customHeight="1">
      <c r="B26" s="15" t="str">
        <f>IF($S$5&lt;&gt;"",$S$5,"-")</f>
        <v>-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55"/>
      <c r="AH26" s="78" t="str">
        <f t="shared" si="14"/>
        <v>-</v>
      </c>
      <c r="AI26" s="97">
        <f t="shared" si="15"/>
        <v>0</v>
      </c>
      <c r="AJ26" s="109" t="str">
        <f t="shared" si="16"/>
        <v/>
      </c>
      <c r="AK26" s="119" t="str">
        <f t="shared" si="17"/>
        <v>-</v>
      </c>
      <c r="AL26" s="126">
        <f t="shared" si="18"/>
        <v>0</v>
      </c>
      <c r="AM26" s="149" t="str">
        <f t="shared" si="19"/>
        <v/>
      </c>
      <c r="AN26" s="163">
        <f>COUNT(C21:AG21)</f>
        <v>30</v>
      </c>
      <c r="AO26" s="173">
        <f t="shared" si="20"/>
        <v>0</v>
      </c>
      <c r="AP26" s="173">
        <f t="shared" si="21"/>
        <v>0</v>
      </c>
      <c r="AQ26" s="173">
        <f t="shared" si="22"/>
        <v>0</v>
      </c>
      <c r="AR26" s="173">
        <f t="shared" si="23"/>
        <v>0</v>
      </c>
      <c r="AS26" s="3">
        <f>COUNTIF(AH25:AH30,"手入力")</f>
        <v>0</v>
      </c>
    </row>
    <row r="27" spans="2:45" s="3" customFormat="1" ht="20.100000000000001" customHeight="1">
      <c r="B27" s="15" t="str">
        <f>IF($T$5&lt;&gt;"",$T$5,"-")</f>
        <v>-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55"/>
      <c r="AH27" s="78" t="str">
        <f t="shared" si="14"/>
        <v>-</v>
      </c>
      <c r="AI27" s="97">
        <f t="shared" si="15"/>
        <v>0</v>
      </c>
      <c r="AJ27" s="109" t="str">
        <f t="shared" si="16"/>
        <v/>
      </c>
      <c r="AK27" s="119" t="str">
        <f t="shared" si="17"/>
        <v>-</v>
      </c>
      <c r="AL27" s="126">
        <f t="shared" si="18"/>
        <v>0</v>
      </c>
      <c r="AM27" s="149" t="str">
        <f t="shared" si="19"/>
        <v/>
      </c>
      <c r="AN27" s="163">
        <f>COUNT(C21:AG21)</f>
        <v>30</v>
      </c>
      <c r="AO27" s="173">
        <f t="shared" si="20"/>
        <v>0</v>
      </c>
      <c r="AP27" s="173">
        <f t="shared" si="21"/>
        <v>0</v>
      </c>
      <c r="AQ27" s="173">
        <f t="shared" si="22"/>
        <v>0</v>
      </c>
      <c r="AR27" s="173">
        <f t="shared" si="23"/>
        <v>0</v>
      </c>
      <c r="AS27" s="3"/>
    </row>
    <row r="28" spans="2:45" s="3" customFormat="1" ht="20.100000000000001" customHeight="1">
      <c r="B28" s="15" t="str">
        <f>IF($U$5&lt;&gt;"",$U$5,"-")</f>
        <v>-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55"/>
      <c r="AH28" s="78" t="str">
        <f t="shared" si="14"/>
        <v>-</v>
      </c>
      <c r="AI28" s="97">
        <f t="shared" si="15"/>
        <v>0</v>
      </c>
      <c r="AJ28" s="109" t="str">
        <f t="shared" si="16"/>
        <v/>
      </c>
      <c r="AK28" s="119" t="str">
        <f t="shared" si="17"/>
        <v>-</v>
      </c>
      <c r="AL28" s="126">
        <f t="shared" si="18"/>
        <v>0</v>
      </c>
      <c r="AM28" s="149" t="str">
        <f t="shared" si="19"/>
        <v/>
      </c>
      <c r="AN28" s="163">
        <f>COUNT(C21:AG21)</f>
        <v>30</v>
      </c>
      <c r="AO28" s="173">
        <f t="shared" si="20"/>
        <v>0</v>
      </c>
      <c r="AP28" s="173">
        <f t="shared" si="21"/>
        <v>0</v>
      </c>
      <c r="AQ28" s="173">
        <f t="shared" si="22"/>
        <v>0</v>
      </c>
      <c r="AR28" s="173">
        <f t="shared" si="23"/>
        <v>0</v>
      </c>
      <c r="AS28" s="3"/>
    </row>
    <row r="29" spans="2:45" s="3" customFormat="1" ht="20.100000000000001" customHeight="1">
      <c r="B29" s="15" t="str">
        <f>IF($V$5&lt;&gt;"",$V$5,"-")</f>
        <v>-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55"/>
      <c r="AH29" s="78" t="str">
        <f t="shared" si="14"/>
        <v>-</v>
      </c>
      <c r="AI29" s="97">
        <f t="shared" si="15"/>
        <v>0</v>
      </c>
      <c r="AJ29" s="109" t="str">
        <f t="shared" si="16"/>
        <v/>
      </c>
      <c r="AK29" s="119" t="str">
        <f t="shared" si="17"/>
        <v>-</v>
      </c>
      <c r="AL29" s="126">
        <f t="shared" si="18"/>
        <v>0</v>
      </c>
      <c r="AM29" s="149" t="str">
        <f t="shared" si="19"/>
        <v/>
      </c>
      <c r="AN29" s="163">
        <f>COUNT(C21:AG21)</f>
        <v>30</v>
      </c>
      <c r="AO29" s="173">
        <f t="shared" si="20"/>
        <v>0</v>
      </c>
      <c r="AP29" s="173">
        <f t="shared" si="21"/>
        <v>0</v>
      </c>
      <c r="AQ29" s="173">
        <f t="shared" si="22"/>
        <v>0</v>
      </c>
      <c r="AR29" s="173">
        <f t="shared" si="23"/>
        <v>0</v>
      </c>
      <c r="AS29" s="3"/>
    </row>
    <row r="30" spans="2:45" s="3" customFormat="1" ht="20.100000000000001" customHeight="1">
      <c r="B30" s="16" t="str">
        <f>IF($W$5&lt;&gt;"",$W$5,"-")</f>
        <v>-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70"/>
      <c r="AH30" s="79" t="str">
        <f t="shared" si="14"/>
        <v>-</v>
      </c>
      <c r="AI30" s="99">
        <f t="shared" si="15"/>
        <v>0</v>
      </c>
      <c r="AJ30" s="108" t="str">
        <f t="shared" si="16"/>
        <v/>
      </c>
      <c r="AK30" s="117" t="str">
        <f t="shared" si="17"/>
        <v>-</v>
      </c>
      <c r="AL30" s="128">
        <f t="shared" si="18"/>
        <v>0</v>
      </c>
      <c r="AM30" s="147" t="str">
        <f t="shared" si="19"/>
        <v/>
      </c>
      <c r="AN30" s="163">
        <f>COUNT(C21:AG21)</f>
        <v>30</v>
      </c>
      <c r="AO30" s="173">
        <f t="shared" si="20"/>
        <v>0</v>
      </c>
      <c r="AP30" s="173">
        <f t="shared" si="21"/>
        <v>0</v>
      </c>
      <c r="AQ30" s="173">
        <f t="shared" si="22"/>
        <v>0</v>
      </c>
      <c r="AR30" s="173">
        <f t="shared" si="23"/>
        <v>0</v>
      </c>
      <c r="AS30" s="3"/>
    </row>
    <row r="31" spans="2:45" ht="14.25">
      <c r="AR31" s="4"/>
    </row>
    <row r="32" spans="2:45" ht="13.5" customHeight="1">
      <c r="B32" s="10" t="s">
        <v>6</v>
      </c>
      <c r="C32" s="20">
        <f>DATE(YEAR(C20),MONTH(C20)+1,DAY(C20))</f>
        <v>45627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80" t="s">
        <v>31</v>
      </c>
      <c r="AI32" s="96" t="s">
        <v>20</v>
      </c>
      <c r="AJ32" s="105"/>
      <c r="AK32" s="120"/>
      <c r="AL32" s="130" t="s">
        <v>15</v>
      </c>
      <c r="AM32" s="144"/>
      <c r="AN32" s="161" t="s">
        <v>30</v>
      </c>
      <c r="AO32" s="171" t="s">
        <v>33</v>
      </c>
      <c r="AP32" s="173" t="s">
        <v>1</v>
      </c>
      <c r="AQ32" s="159"/>
      <c r="AR32" s="159"/>
    </row>
    <row r="33" spans="2:45">
      <c r="B33" s="11" t="s">
        <v>9</v>
      </c>
      <c r="C33" s="21">
        <f>DATE(YEAR(C32),MONTH(C32),DAY(C32))</f>
        <v>45627</v>
      </c>
      <c r="D33" s="21">
        <f t="shared" ref="D33:AG33" si="24">IF(MONTH(DATE(YEAR(C33),MONTH(C33),DAY(C33)+1))=MONTH($C32),DATE(YEAR(C33),MONTH(C33),DAY(C33)+1),"")</f>
        <v>45628</v>
      </c>
      <c r="E33" s="21">
        <f t="shared" si="24"/>
        <v>45629</v>
      </c>
      <c r="F33" s="32">
        <f t="shared" si="24"/>
        <v>45630</v>
      </c>
      <c r="G33" s="21">
        <f t="shared" si="24"/>
        <v>45631</v>
      </c>
      <c r="H33" s="21">
        <f t="shared" si="24"/>
        <v>45632</v>
      </c>
      <c r="I33" s="21">
        <f t="shared" si="24"/>
        <v>45633</v>
      </c>
      <c r="J33" s="21">
        <f t="shared" si="24"/>
        <v>45634</v>
      </c>
      <c r="K33" s="21">
        <f t="shared" si="24"/>
        <v>45635</v>
      </c>
      <c r="L33" s="21">
        <f t="shared" si="24"/>
        <v>45636</v>
      </c>
      <c r="M33" s="21">
        <f t="shared" si="24"/>
        <v>45637</v>
      </c>
      <c r="N33" s="21">
        <f t="shared" si="24"/>
        <v>45638</v>
      </c>
      <c r="O33" s="21">
        <f t="shared" si="24"/>
        <v>45639</v>
      </c>
      <c r="P33" s="21">
        <f t="shared" si="24"/>
        <v>45640</v>
      </c>
      <c r="Q33" s="21">
        <f t="shared" si="24"/>
        <v>45641</v>
      </c>
      <c r="R33" s="21">
        <f t="shared" si="24"/>
        <v>45642</v>
      </c>
      <c r="S33" s="21">
        <f t="shared" si="24"/>
        <v>45643</v>
      </c>
      <c r="T33" s="21">
        <f t="shared" si="24"/>
        <v>45644</v>
      </c>
      <c r="U33" s="21">
        <f t="shared" si="24"/>
        <v>45645</v>
      </c>
      <c r="V33" s="21">
        <f t="shared" si="24"/>
        <v>45646</v>
      </c>
      <c r="W33" s="21">
        <f t="shared" si="24"/>
        <v>45647</v>
      </c>
      <c r="X33" s="21">
        <f t="shared" si="24"/>
        <v>45648</v>
      </c>
      <c r="Y33" s="21">
        <f t="shared" si="24"/>
        <v>45649</v>
      </c>
      <c r="Z33" s="21">
        <f t="shared" si="24"/>
        <v>45650</v>
      </c>
      <c r="AA33" s="21">
        <f t="shared" si="24"/>
        <v>45651</v>
      </c>
      <c r="AB33" s="21">
        <f t="shared" si="24"/>
        <v>45652</v>
      </c>
      <c r="AC33" s="21">
        <f t="shared" si="24"/>
        <v>45653</v>
      </c>
      <c r="AD33" s="21">
        <f t="shared" si="24"/>
        <v>45654</v>
      </c>
      <c r="AE33" s="21">
        <f t="shared" si="24"/>
        <v>45655</v>
      </c>
      <c r="AF33" s="21">
        <f t="shared" si="24"/>
        <v>45656</v>
      </c>
      <c r="AG33" s="67">
        <f t="shared" si="24"/>
        <v>45657</v>
      </c>
      <c r="AH33" s="81"/>
      <c r="AI33" s="97"/>
      <c r="AJ33" s="106"/>
      <c r="AK33" s="121"/>
      <c r="AL33" s="131"/>
      <c r="AM33" s="145"/>
      <c r="AN33" s="162"/>
      <c r="AO33" s="172"/>
      <c r="AP33" s="173"/>
      <c r="AQ33" s="159"/>
      <c r="AR33" s="159"/>
    </row>
    <row r="34" spans="2:45">
      <c r="B34" s="11" t="s">
        <v>3</v>
      </c>
      <c r="C34" s="22" t="str">
        <f t="shared" ref="C34:AG34" si="25">TEXT(C33,"aaa")</f>
        <v>日</v>
      </c>
      <c r="D34" s="22" t="str">
        <f t="shared" si="25"/>
        <v>月</v>
      </c>
      <c r="E34" s="22" t="str">
        <f t="shared" si="25"/>
        <v>火</v>
      </c>
      <c r="F34" s="33" t="str">
        <f t="shared" si="25"/>
        <v>水</v>
      </c>
      <c r="G34" s="22" t="str">
        <f t="shared" si="25"/>
        <v>木</v>
      </c>
      <c r="H34" s="22" t="str">
        <f t="shared" si="25"/>
        <v>金</v>
      </c>
      <c r="I34" s="22" t="str">
        <f t="shared" si="25"/>
        <v>土</v>
      </c>
      <c r="J34" s="22" t="str">
        <f t="shared" si="25"/>
        <v>日</v>
      </c>
      <c r="K34" s="22" t="str">
        <f t="shared" si="25"/>
        <v>月</v>
      </c>
      <c r="L34" s="22" t="str">
        <f t="shared" si="25"/>
        <v>火</v>
      </c>
      <c r="M34" s="22" t="str">
        <f t="shared" si="25"/>
        <v>水</v>
      </c>
      <c r="N34" s="22" t="str">
        <f t="shared" si="25"/>
        <v>木</v>
      </c>
      <c r="O34" s="22" t="str">
        <f t="shared" si="25"/>
        <v>金</v>
      </c>
      <c r="P34" s="22" t="str">
        <f t="shared" si="25"/>
        <v>土</v>
      </c>
      <c r="Q34" s="22" t="str">
        <f t="shared" si="25"/>
        <v>日</v>
      </c>
      <c r="R34" s="22" t="str">
        <f t="shared" si="25"/>
        <v>月</v>
      </c>
      <c r="S34" s="22" t="str">
        <f t="shared" si="25"/>
        <v>火</v>
      </c>
      <c r="T34" s="22" t="str">
        <f t="shared" si="25"/>
        <v>水</v>
      </c>
      <c r="U34" s="22" t="str">
        <f t="shared" si="25"/>
        <v>木</v>
      </c>
      <c r="V34" s="22" t="str">
        <f t="shared" si="25"/>
        <v>金</v>
      </c>
      <c r="W34" s="22" t="str">
        <f t="shared" si="25"/>
        <v>土</v>
      </c>
      <c r="X34" s="22" t="str">
        <f t="shared" si="25"/>
        <v>日</v>
      </c>
      <c r="Y34" s="22" t="str">
        <f t="shared" si="25"/>
        <v>月</v>
      </c>
      <c r="Z34" s="22" t="str">
        <f t="shared" si="25"/>
        <v>火</v>
      </c>
      <c r="AA34" s="22" t="str">
        <f t="shared" si="25"/>
        <v>水</v>
      </c>
      <c r="AB34" s="22" t="str">
        <f t="shared" si="25"/>
        <v>木</v>
      </c>
      <c r="AC34" s="22" t="str">
        <f t="shared" si="25"/>
        <v>金</v>
      </c>
      <c r="AD34" s="22" t="str">
        <f t="shared" si="25"/>
        <v>土</v>
      </c>
      <c r="AE34" s="22" t="str">
        <f t="shared" si="25"/>
        <v>日</v>
      </c>
      <c r="AF34" s="22" t="str">
        <f t="shared" si="25"/>
        <v>月</v>
      </c>
      <c r="AG34" s="55" t="str">
        <f t="shared" si="25"/>
        <v>火</v>
      </c>
      <c r="AH34" s="81"/>
      <c r="AI34" s="98" t="s">
        <v>45</v>
      </c>
      <c r="AJ34" s="107" t="s">
        <v>19</v>
      </c>
      <c r="AK34" s="122" t="s">
        <v>58</v>
      </c>
      <c r="AL34" s="132" t="s">
        <v>45</v>
      </c>
      <c r="AM34" s="146" t="s">
        <v>22</v>
      </c>
      <c r="AN34" s="163">
        <f>COUNT(C33:AG33)</f>
        <v>31</v>
      </c>
      <c r="AO34" s="173">
        <f>AN34-AH34</f>
        <v>31</v>
      </c>
      <c r="AP34" s="173">
        <f>AP22+AO34</f>
        <v>92</v>
      </c>
      <c r="AQ34" s="159"/>
      <c r="AR34" s="159"/>
    </row>
    <row r="35" spans="2:45" s="5" customFormat="1" ht="61.5" customHeight="1">
      <c r="B35" s="12" t="s">
        <v>11</v>
      </c>
      <c r="C35" s="23" t="str">
        <f>IFERROR(VLOOKUP(C33,祝日一覧!$A:$C,3,FALSE),"")</f>
        <v/>
      </c>
      <c r="D35" s="23" t="str">
        <f>IFERROR(VLOOKUP(D33,祝日一覧!$A:$C,3,FALSE),"")</f>
        <v/>
      </c>
      <c r="E35" s="23" t="str">
        <f>IFERROR(VLOOKUP(E33,祝日一覧!$A:$C,3,FALSE),"")</f>
        <v/>
      </c>
      <c r="F35" s="23" t="str">
        <f>IFERROR(VLOOKUP(F33,祝日一覧!$A:$C,3,FALSE),"")</f>
        <v/>
      </c>
      <c r="G35" s="23" t="str">
        <f>IFERROR(VLOOKUP(G33,祝日一覧!$A:$C,3,FALSE),"")</f>
        <v/>
      </c>
      <c r="H35" s="23" t="str">
        <f>IFERROR(VLOOKUP(H33,祝日一覧!$A:$C,3,FALSE),"")</f>
        <v/>
      </c>
      <c r="I35" s="23" t="str">
        <f>IFERROR(VLOOKUP(I33,祝日一覧!$A:$C,3,FALSE),"")</f>
        <v/>
      </c>
      <c r="J35" s="23" t="str">
        <f>IFERROR(VLOOKUP(J33,祝日一覧!$A:$C,3,FALSE),"")</f>
        <v/>
      </c>
      <c r="K35" s="23" t="str">
        <f>IFERROR(VLOOKUP(K33,祝日一覧!$A:$C,3,FALSE),"")</f>
        <v/>
      </c>
      <c r="L35" s="23" t="str">
        <f>IFERROR(VLOOKUP(L33,祝日一覧!$A:$C,3,FALSE),"")</f>
        <v/>
      </c>
      <c r="M35" s="23" t="str">
        <f>IFERROR(VLOOKUP(M33,祝日一覧!$A:$C,3,FALSE),"")</f>
        <v/>
      </c>
      <c r="N35" s="23" t="str">
        <f>IFERROR(VLOOKUP(N33,祝日一覧!$A:$C,3,FALSE),"")</f>
        <v/>
      </c>
      <c r="O35" s="23" t="str">
        <f>IFERROR(VLOOKUP(O33,祝日一覧!$A:$C,3,FALSE),"")</f>
        <v/>
      </c>
      <c r="P35" s="23" t="str">
        <f>IFERROR(VLOOKUP(P33,祝日一覧!$A:$C,3,FALSE),"")</f>
        <v/>
      </c>
      <c r="Q35" s="23" t="str">
        <f>IFERROR(VLOOKUP(Q33,祝日一覧!$A:$C,3,FALSE),"")</f>
        <v/>
      </c>
      <c r="R35" s="23" t="str">
        <f>IFERROR(VLOOKUP(R33,祝日一覧!$A:$C,3,FALSE),"")</f>
        <v/>
      </c>
      <c r="S35" s="23" t="str">
        <f>IFERROR(VLOOKUP(S33,祝日一覧!$A:$C,3,FALSE),"")</f>
        <v/>
      </c>
      <c r="T35" s="23" t="str">
        <f>IFERROR(VLOOKUP(T33,祝日一覧!$A:$C,3,FALSE),"")</f>
        <v/>
      </c>
      <c r="U35" s="23" t="str">
        <f>IFERROR(VLOOKUP(U33,祝日一覧!$A:$C,3,FALSE),"")</f>
        <v/>
      </c>
      <c r="V35" s="23" t="str">
        <f>IFERROR(VLOOKUP(V33,祝日一覧!$A:$C,3,FALSE),"")</f>
        <v/>
      </c>
      <c r="W35" s="23" t="str">
        <f>IFERROR(VLOOKUP(W33,祝日一覧!$A:$C,3,FALSE),"")</f>
        <v/>
      </c>
      <c r="X35" s="23" t="str">
        <f>IFERROR(VLOOKUP(X33,祝日一覧!$A:$C,3,FALSE),"")</f>
        <v/>
      </c>
      <c r="Y35" s="23" t="str">
        <f>IFERROR(VLOOKUP(Y33,祝日一覧!$A:$C,3,FALSE),"")</f>
        <v/>
      </c>
      <c r="Z35" s="23" t="str">
        <f>IFERROR(VLOOKUP(Z33,祝日一覧!$A:$C,3,FALSE),"")</f>
        <v/>
      </c>
      <c r="AA35" s="23" t="str">
        <f>IFERROR(VLOOKUP(AA33,祝日一覧!$A:$C,3,FALSE),"")</f>
        <v/>
      </c>
      <c r="AB35" s="23" t="str">
        <f>IFERROR(VLOOKUP(AB33,祝日一覧!$A:$C,3,FALSE),"")</f>
        <v/>
      </c>
      <c r="AC35" s="23" t="str">
        <f>IFERROR(VLOOKUP(AC33,祝日一覧!$A:$C,3,FALSE),"")</f>
        <v/>
      </c>
      <c r="AD35" s="23" t="str">
        <f>IFERROR(VLOOKUP(AD33,祝日一覧!$A:$C,3,FALSE),"")</f>
        <v/>
      </c>
      <c r="AE35" s="23" t="str">
        <f>IFERROR(VLOOKUP(AE33,祝日一覧!$A:$C,3,FALSE),"")</f>
        <v>年末年始休暇</v>
      </c>
      <c r="AF35" s="23" t="str">
        <f>IFERROR(VLOOKUP(AF33,祝日一覧!$A:$C,3,FALSE),"")</f>
        <v>年末年始休暇</v>
      </c>
      <c r="AG35" s="71" t="str">
        <f>IFERROR(VLOOKUP(AG33,祝日一覧!$A:$C,3,FALSE),"")</f>
        <v>年末年始休暇</v>
      </c>
      <c r="AH35" s="81"/>
      <c r="AI35" s="98"/>
      <c r="AJ35" s="107"/>
      <c r="AK35" s="122"/>
      <c r="AL35" s="132"/>
      <c r="AM35" s="146"/>
      <c r="AN35" s="163"/>
      <c r="AO35" s="173"/>
      <c r="AP35" s="173"/>
      <c r="AQ35" s="159"/>
      <c r="AR35" s="159"/>
      <c r="AS35" s="201"/>
    </row>
    <row r="36" spans="2:45" s="3" customFormat="1" ht="20.100000000000001" customHeight="1">
      <c r="B36" s="1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72"/>
      <c r="AH36" s="82"/>
      <c r="AI36" s="99"/>
      <c r="AJ36" s="108" t="e">
        <f>AVERAGE(AJ37:AJ42)</f>
        <v>#DIV/0!</v>
      </c>
      <c r="AK36" s="123" t="e">
        <f>IF(AJ36&gt;=0.285,"達成","未")</f>
        <v>#DIV/0!</v>
      </c>
      <c r="AL36" s="133"/>
      <c r="AM36" s="147" t="e">
        <f>AVERAGE(AM37:AM41)</f>
        <v>#DIV/0!</v>
      </c>
      <c r="AN36" s="164" t="s">
        <v>30</v>
      </c>
      <c r="AO36" s="174" t="s">
        <v>33</v>
      </c>
      <c r="AP36" s="183" t="s">
        <v>65</v>
      </c>
      <c r="AQ36" s="191" t="s">
        <v>62</v>
      </c>
      <c r="AR36" s="196" t="s">
        <v>63</v>
      </c>
      <c r="AS36" s="199" t="s">
        <v>73</v>
      </c>
    </row>
    <row r="37" spans="2:45" s="3" customFormat="1" ht="20.100000000000001" customHeight="1">
      <c r="B37" s="14" t="str">
        <f>IF($R$5&lt;&gt;"",$R$5,"-")</f>
        <v>-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73"/>
      <c r="AH37" s="78" t="str">
        <f t="shared" ref="AH37:AH42" si="26">IF(B37="-",B37,"手入力")</f>
        <v>-</v>
      </c>
      <c r="AI37" s="100">
        <f t="shared" ref="AI37:AI42" si="27">AQ37</f>
        <v>0</v>
      </c>
      <c r="AJ37" s="110" t="str">
        <f t="shared" ref="AJ37:AJ42" si="28">IFERROR(AI37/AO37,"")</f>
        <v/>
      </c>
      <c r="AK37" s="110" t="str">
        <f t="shared" ref="AK37:AK42" si="29">IFERROR(IF(B37="-",B37,IF(AI37/AO37&gt;=0.285,"達成","未")),"-")</f>
        <v>-</v>
      </c>
      <c r="AL37" s="134">
        <f t="shared" ref="AL37:AL42" si="30">AR37</f>
        <v>0</v>
      </c>
      <c r="AM37" s="148" t="str">
        <f t="shared" ref="AM37:AM42" si="31">IFERROR(AL37/AP37,"")</f>
        <v/>
      </c>
      <c r="AN37" s="163">
        <f>COUNT(C33:AG33)</f>
        <v>31</v>
      </c>
      <c r="AO37" s="173">
        <f t="shared" ref="AO37:AO42" si="32">IF(OR(B37="-",B37=""),0,IFERROR(AN37-AH37,))</f>
        <v>0</v>
      </c>
      <c r="AP37" s="173">
        <f t="shared" ref="AP37:AP42" si="33">AO37+AP25</f>
        <v>0</v>
      </c>
      <c r="AQ37" s="173">
        <f t="shared" ref="AQ37:AQ42" si="34">COUNTIF(C37:AG37,"○")</f>
        <v>0</v>
      </c>
      <c r="AR37" s="173">
        <f t="shared" ref="AR37:AR42" si="35">AR25+AQ37</f>
        <v>0</v>
      </c>
      <c r="AS37" s="200">
        <f>IF(AS38&gt;=1,0,IF(SUM(AO37:AO42)=0,1,IF(AK36="達成",1,0)))</f>
        <v>1</v>
      </c>
    </row>
    <row r="38" spans="2:45" s="3" customFormat="1" ht="20.100000000000001" customHeight="1">
      <c r="B38" s="15" t="str">
        <f>IF($S$5&lt;&gt;"",$S$5,"-")</f>
        <v>-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55"/>
      <c r="AH38" s="78" t="str">
        <f t="shared" si="26"/>
        <v>-</v>
      </c>
      <c r="AI38" s="97">
        <f t="shared" si="27"/>
        <v>0</v>
      </c>
      <c r="AJ38" s="109" t="str">
        <f t="shared" si="28"/>
        <v/>
      </c>
      <c r="AK38" s="109" t="str">
        <f t="shared" si="29"/>
        <v>-</v>
      </c>
      <c r="AL38" s="135">
        <f t="shared" si="30"/>
        <v>0</v>
      </c>
      <c r="AM38" s="149" t="str">
        <f t="shared" si="31"/>
        <v/>
      </c>
      <c r="AN38" s="163">
        <f>COUNT(C33:AG33)</f>
        <v>31</v>
      </c>
      <c r="AO38" s="173">
        <f t="shared" si="32"/>
        <v>0</v>
      </c>
      <c r="AP38" s="173">
        <f t="shared" si="33"/>
        <v>0</v>
      </c>
      <c r="AQ38" s="173">
        <f t="shared" si="34"/>
        <v>0</v>
      </c>
      <c r="AR38" s="173">
        <f t="shared" si="35"/>
        <v>0</v>
      </c>
      <c r="AS38" s="3">
        <f>COUNTIF(AH37:AH42,"手入力")</f>
        <v>0</v>
      </c>
    </row>
    <row r="39" spans="2:45" s="3" customFormat="1" ht="20.100000000000001" customHeight="1">
      <c r="B39" s="15" t="str">
        <f>IF($T$5&lt;&gt;"",$T$5,"-")</f>
        <v>-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55"/>
      <c r="AH39" s="78" t="str">
        <f t="shared" si="26"/>
        <v>-</v>
      </c>
      <c r="AI39" s="97">
        <f t="shared" si="27"/>
        <v>0</v>
      </c>
      <c r="AJ39" s="109" t="str">
        <f t="shared" si="28"/>
        <v/>
      </c>
      <c r="AK39" s="109" t="str">
        <f t="shared" si="29"/>
        <v>-</v>
      </c>
      <c r="AL39" s="135">
        <f t="shared" si="30"/>
        <v>0</v>
      </c>
      <c r="AM39" s="149" t="str">
        <f t="shared" si="31"/>
        <v/>
      </c>
      <c r="AN39" s="163">
        <f>COUNT(C33:AG33)</f>
        <v>31</v>
      </c>
      <c r="AO39" s="173">
        <f t="shared" si="32"/>
        <v>0</v>
      </c>
      <c r="AP39" s="173">
        <f t="shared" si="33"/>
        <v>0</v>
      </c>
      <c r="AQ39" s="173">
        <f t="shared" si="34"/>
        <v>0</v>
      </c>
      <c r="AR39" s="173">
        <f t="shared" si="35"/>
        <v>0</v>
      </c>
      <c r="AS39" s="3"/>
    </row>
    <row r="40" spans="2:45" s="3" customFormat="1" ht="20.100000000000001" customHeight="1">
      <c r="B40" s="15" t="str">
        <f>IF($U$5&lt;&gt;"",$U$5,"-")</f>
        <v>-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55"/>
      <c r="AH40" s="78" t="str">
        <f t="shared" si="26"/>
        <v>-</v>
      </c>
      <c r="AI40" s="97">
        <f t="shared" si="27"/>
        <v>0</v>
      </c>
      <c r="AJ40" s="109" t="str">
        <f t="shared" si="28"/>
        <v/>
      </c>
      <c r="AK40" s="109" t="str">
        <f t="shared" si="29"/>
        <v>-</v>
      </c>
      <c r="AL40" s="135">
        <f t="shared" si="30"/>
        <v>0</v>
      </c>
      <c r="AM40" s="149" t="str">
        <f t="shared" si="31"/>
        <v/>
      </c>
      <c r="AN40" s="163">
        <f>COUNT(C33:AG33)</f>
        <v>31</v>
      </c>
      <c r="AO40" s="173">
        <f t="shared" si="32"/>
        <v>0</v>
      </c>
      <c r="AP40" s="173">
        <f t="shared" si="33"/>
        <v>0</v>
      </c>
      <c r="AQ40" s="173">
        <f t="shared" si="34"/>
        <v>0</v>
      </c>
      <c r="AR40" s="173">
        <f t="shared" si="35"/>
        <v>0</v>
      </c>
      <c r="AS40" s="3"/>
    </row>
    <row r="41" spans="2:45" s="3" customFormat="1" ht="20.100000000000001" customHeight="1">
      <c r="B41" s="15" t="str">
        <f>IF($V$5&lt;&gt;"",$V$5,"-")</f>
        <v>-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55"/>
      <c r="AH41" s="78" t="str">
        <f t="shared" si="26"/>
        <v>-</v>
      </c>
      <c r="AI41" s="97">
        <f t="shared" si="27"/>
        <v>0</v>
      </c>
      <c r="AJ41" s="109" t="str">
        <f t="shared" si="28"/>
        <v/>
      </c>
      <c r="AK41" s="109" t="str">
        <f t="shared" si="29"/>
        <v>-</v>
      </c>
      <c r="AL41" s="135">
        <f t="shared" si="30"/>
        <v>0</v>
      </c>
      <c r="AM41" s="149" t="str">
        <f t="shared" si="31"/>
        <v/>
      </c>
      <c r="AN41" s="163">
        <f>COUNT(C33:AG33)</f>
        <v>31</v>
      </c>
      <c r="AO41" s="173">
        <f t="shared" si="32"/>
        <v>0</v>
      </c>
      <c r="AP41" s="173">
        <f t="shared" si="33"/>
        <v>0</v>
      </c>
      <c r="AQ41" s="173">
        <f t="shared" si="34"/>
        <v>0</v>
      </c>
      <c r="AR41" s="173">
        <f t="shared" si="35"/>
        <v>0</v>
      </c>
      <c r="AS41" s="3"/>
    </row>
    <row r="42" spans="2:45" s="3" customFormat="1" ht="20.100000000000001" customHeight="1">
      <c r="B42" s="16" t="str">
        <f>IF($W$5&lt;&gt;"",$W$5,"-")</f>
        <v>-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70"/>
      <c r="AH42" s="79" t="str">
        <f t="shared" si="26"/>
        <v>-</v>
      </c>
      <c r="AI42" s="99">
        <f t="shared" si="27"/>
        <v>0</v>
      </c>
      <c r="AJ42" s="108" t="str">
        <f t="shared" si="28"/>
        <v/>
      </c>
      <c r="AK42" s="108" t="str">
        <f t="shared" si="29"/>
        <v>-</v>
      </c>
      <c r="AL42" s="136">
        <f t="shared" si="30"/>
        <v>0</v>
      </c>
      <c r="AM42" s="147" t="str">
        <f t="shared" si="31"/>
        <v/>
      </c>
      <c r="AN42" s="163">
        <f>COUNT(C33:AG33)</f>
        <v>31</v>
      </c>
      <c r="AO42" s="173">
        <f t="shared" si="32"/>
        <v>0</v>
      </c>
      <c r="AP42" s="173">
        <f t="shared" si="33"/>
        <v>0</v>
      </c>
      <c r="AQ42" s="173">
        <f t="shared" si="34"/>
        <v>0</v>
      </c>
      <c r="AR42" s="173">
        <f t="shared" si="35"/>
        <v>0</v>
      </c>
      <c r="AS42" s="3"/>
    </row>
    <row r="43" spans="2:45" ht="14.25">
      <c r="AR43" s="4"/>
    </row>
    <row r="44" spans="2:45" ht="13.5" customHeight="1">
      <c r="B44" s="10" t="s">
        <v>6</v>
      </c>
      <c r="C44" s="20">
        <f>DATE(YEAR(C32),MONTH(C32)+1,DAY(C32))</f>
        <v>45658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80" t="s">
        <v>31</v>
      </c>
      <c r="AI44" s="96" t="s">
        <v>20</v>
      </c>
      <c r="AJ44" s="105"/>
      <c r="AK44" s="120"/>
      <c r="AL44" s="130" t="s">
        <v>15</v>
      </c>
      <c r="AM44" s="144"/>
      <c r="AN44" s="161" t="s">
        <v>30</v>
      </c>
      <c r="AO44" s="171" t="s">
        <v>33</v>
      </c>
      <c r="AP44" s="181" t="s">
        <v>1</v>
      </c>
      <c r="AQ44" s="187"/>
      <c r="AR44" s="159"/>
    </row>
    <row r="45" spans="2:45">
      <c r="B45" s="11" t="s">
        <v>9</v>
      </c>
      <c r="C45" s="21">
        <f>DATE(YEAR(C44),MONTH(C44),DAY(C44))</f>
        <v>45658</v>
      </c>
      <c r="D45" s="21">
        <f t="shared" ref="D45:AG45" si="36">IF(MONTH(DATE(YEAR(C45),MONTH(C45),DAY(C45)+1))=MONTH($C44),DATE(YEAR(C45),MONTH(C45),DAY(C45)+1),"")</f>
        <v>45659</v>
      </c>
      <c r="E45" s="21">
        <f t="shared" si="36"/>
        <v>45660</v>
      </c>
      <c r="F45" s="32">
        <f t="shared" si="36"/>
        <v>45661</v>
      </c>
      <c r="G45" s="21">
        <f t="shared" si="36"/>
        <v>45662</v>
      </c>
      <c r="H45" s="21">
        <f t="shared" si="36"/>
        <v>45663</v>
      </c>
      <c r="I45" s="21">
        <f t="shared" si="36"/>
        <v>45664</v>
      </c>
      <c r="J45" s="21">
        <f t="shared" si="36"/>
        <v>45665</v>
      </c>
      <c r="K45" s="21">
        <f t="shared" si="36"/>
        <v>45666</v>
      </c>
      <c r="L45" s="21">
        <f t="shared" si="36"/>
        <v>45667</v>
      </c>
      <c r="M45" s="21">
        <f t="shared" si="36"/>
        <v>45668</v>
      </c>
      <c r="N45" s="21">
        <f t="shared" si="36"/>
        <v>45669</v>
      </c>
      <c r="O45" s="21">
        <f t="shared" si="36"/>
        <v>45670</v>
      </c>
      <c r="P45" s="21">
        <f t="shared" si="36"/>
        <v>45671</v>
      </c>
      <c r="Q45" s="21">
        <f t="shared" si="36"/>
        <v>45672</v>
      </c>
      <c r="R45" s="21">
        <f t="shared" si="36"/>
        <v>45673</v>
      </c>
      <c r="S45" s="21">
        <f t="shared" si="36"/>
        <v>45674</v>
      </c>
      <c r="T45" s="21">
        <f t="shared" si="36"/>
        <v>45675</v>
      </c>
      <c r="U45" s="21">
        <f t="shared" si="36"/>
        <v>45676</v>
      </c>
      <c r="V45" s="21">
        <f t="shared" si="36"/>
        <v>45677</v>
      </c>
      <c r="W45" s="21">
        <f t="shared" si="36"/>
        <v>45678</v>
      </c>
      <c r="X45" s="21">
        <f t="shared" si="36"/>
        <v>45679</v>
      </c>
      <c r="Y45" s="21">
        <f t="shared" si="36"/>
        <v>45680</v>
      </c>
      <c r="Z45" s="21">
        <f t="shared" si="36"/>
        <v>45681</v>
      </c>
      <c r="AA45" s="21">
        <f t="shared" si="36"/>
        <v>45682</v>
      </c>
      <c r="AB45" s="21">
        <f t="shared" si="36"/>
        <v>45683</v>
      </c>
      <c r="AC45" s="21">
        <f t="shared" si="36"/>
        <v>45684</v>
      </c>
      <c r="AD45" s="21">
        <f t="shared" si="36"/>
        <v>45685</v>
      </c>
      <c r="AE45" s="21">
        <f t="shared" si="36"/>
        <v>45686</v>
      </c>
      <c r="AF45" s="21">
        <f t="shared" si="36"/>
        <v>45687</v>
      </c>
      <c r="AG45" s="67">
        <f t="shared" si="36"/>
        <v>45688</v>
      </c>
      <c r="AH45" s="81"/>
      <c r="AI45" s="97"/>
      <c r="AJ45" s="106"/>
      <c r="AK45" s="121"/>
      <c r="AL45" s="131"/>
      <c r="AM45" s="145"/>
      <c r="AN45" s="162"/>
      <c r="AO45" s="172"/>
      <c r="AP45" s="182"/>
      <c r="AQ45" s="187"/>
      <c r="AR45" s="159"/>
    </row>
    <row r="46" spans="2:45" ht="12.95" customHeight="1">
      <c r="B46" s="11" t="s">
        <v>3</v>
      </c>
      <c r="C46" s="22" t="str">
        <f t="shared" ref="C46:AG46" si="37">TEXT(C45,"aaa")</f>
        <v>水</v>
      </c>
      <c r="D46" s="22" t="str">
        <f t="shared" si="37"/>
        <v>木</v>
      </c>
      <c r="E46" s="22" t="str">
        <f t="shared" si="37"/>
        <v>金</v>
      </c>
      <c r="F46" s="33" t="str">
        <f t="shared" si="37"/>
        <v>土</v>
      </c>
      <c r="G46" s="22" t="str">
        <f t="shared" si="37"/>
        <v>日</v>
      </c>
      <c r="H46" s="22" t="str">
        <f t="shared" si="37"/>
        <v>月</v>
      </c>
      <c r="I46" s="22" t="str">
        <f t="shared" si="37"/>
        <v>火</v>
      </c>
      <c r="J46" s="22" t="str">
        <f t="shared" si="37"/>
        <v>水</v>
      </c>
      <c r="K46" s="22" t="str">
        <f t="shared" si="37"/>
        <v>木</v>
      </c>
      <c r="L46" s="22" t="str">
        <f t="shared" si="37"/>
        <v>金</v>
      </c>
      <c r="M46" s="22" t="str">
        <f t="shared" si="37"/>
        <v>土</v>
      </c>
      <c r="N46" s="22" t="str">
        <f t="shared" si="37"/>
        <v>日</v>
      </c>
      <c r="O46" s="22" t="str">
        <f t="shared" si="37"/>
        <v>月</v>
      </c>
      <c r="P46" s="22" t="str">
        <f t="shared" si="37"/>
        <v>火</v>
      </c>
      <c r="Q46" s="22" t="str">
        <f t="shared" si="37"/>
        <v>水</v>
      </c>
      <c r="R46" s="22" t="str">
        <f t="shared" si="37"/>
        <v>木</v>
      </c>
      <c r="S46" s="22" t="str">
        <f t="shared" si="37"/>
        <v>金</v>
      </c>
      <c r="T46" s="22" t="str">
        <f t="shared" si="37"/>
        <v>土</v>
      </c>
      <c r="U46" s="22" t="str">
        <f t="shared" si="37"/>
        <v>日</v>
      </c>
      <c r="V46" s="22" t="str">
        <f t="shared" si="37"/>
        <v>月</v>
      </c>
      <c r="W46" s="22" t="str">
        <f t="shared" si="37"/>
        <v>火</v>
      </c>
      <c r="X46" s="22" t="str">
        <f t="shared" si="37"/>
        <v>水</v>
      </c>
      <c r="Y46" s="22" t="str">
        <f t="shared" si="37"/>
        <v>木</v>
      </c>
      <c r="Z46" s="22" t="str">
        <f t="shared" si="37"/>
        <v>金</v>
      </c>
      <c r="AA46" s="22" t="str">
        <f t="shared" si="37"/>
        <v>土</v>
      </c>
      <c r="AB46" s="22" t="str">
        <f t="shared" si="37"/>
        <v>日</v>
      </c>
      <c r="AC46" s="22" t="str">
        <f t="shared" si="37"/>
        <v>月</v>
      </c>
      <c r="AD46" s="22" t="str">
        <f t="shared" si="37"/>
        <v>火</v>
      </c>
      <c r="AE46" s="22" t="str">
        <f t="shared" si="37"/>
        <v>水</v>
      </c>
      <c r="AF46" s="22" t="str">
        <f t="shared" si="37"/>
        <v>木</v>
      </c>
      <c r="AG46" s="55" t="str">
        <f t="shared" si="37"/>
        <v>金</v>
      </c>
      <c r="AH46" s="81"/>
      <c r="AI46" s="98" t="s">
        <v>45</v>
      </c>
      <c r="AJ46" s="107" t="s">
        <v>19</v>
      </c>
      <c r="AK46" s="122" t="s">
        <v>58</v>
      </c>
      <c r="AL46" s="132" t="s">
        <v>45</v>
      </c>
      <c r="AM46" s="146" t="s">
        <v>22</v>
      </c>
      <c r="AN46" s="161">
        <f>COUNT(C45:AG45)</f>
        <v>31</v>
      </c>
      <c r="AO46" s="171">
        <f>AN46-AH46</f>
        <v>31</v>
      </c>
      <c r="AP46" s="181">
        <f>SUM(AO$8:AO48)</f>
        <v>123</v>
      </c>
      <c r="AQ46" s="187"/>
      <c r="AR46" s="159"/>
    </row>
    <row r="47" spans="2:45" s="5" customFormat="1" ht="62.1" customHeight="1">
      <c r="B47" s="12" t="s">
        <v>11</v>
      </c>
      <c r="C47" s="23" t="str">
        <f>IFERROR(VLOOKUP(C45,祝日一覧!$A:$C,3,FALSE),"")</f>
        <v>元日</v>
      </c>
      <c r="D47" s="23" t="str">
        <f>IFERROR(VLOOKUP(D45,祝日一覧!$A:$C,3,FALSE),"")</f>
        <v>年末年始休暇</v>
      </c>
      <c r="E47" s="23" t="str">
        <f>IFERROR(VLOOKUP(E45,祝日一覧!$A:$C,3,FALSE),"")</f>
        <v>年末年始休暇</v>
      </c>
      <c r="F47" s="23" t="str">
        <f>IFERROR(VLOOKUP(F45,祝日一覧!$A:$C,3,FALSE),"")</f>
        <v/>
      </c>
      <c r="G47" s="23" t="str">
        <f>IFERROR(VLOOKUP(G45,祝日一覧!$A:$C,3,FALSE),"")</f>
        <v/>
      </c>
      <c r="H47" s="23" t="str">
        <f>IFERROR(VLOOKUP(H45,祝日一覧!$A:$C,3,FALSE),"")</f>
        <v/>
      </c>
      <c r="I47" s="23" t="str">
        <f>IFERROR(VLOOKUP(I45,祝日一覧!$A:$C,3,FALSE),"")</f>
        <v/>
      </c>
      <c r="J47" s="23" t="str">
        <f>IFERROR(VLOOKUP(J45,祝日一覧!$A:$C,3,FALSE),"")</f>
        <v/>
      </c>
      <c r="K47" s="23" t="str">
        <f>IFERROR(VLOOKUP(K45,祝日一覧!$A:$C,3,FALSE),"")</f>
        <v/>
      </c>
      <c r="L47" s="23" t="str">
        <f>IFERROR(VLOOKUP(L45,祝日一覧!$A:$C,3,FALSE),"")</f>
        <v/>
      </c>
      <c r="M47" s="23" t="str">
        <f>IFERROR(VLOOKUP(M45,祝日一覧!$A:$C,3,FALSE),"")</f>
        <v/>
      </c>
      <c r="N47" s="23" t="str">
        <f>IFERROR(VLOOKUP(N45,祝日一覧!$A:$C,3,FALSE),"")</f>
        <v/>
      </c>
      <c r="O47" s="23" t="str">
        <f>IFERROR(VLOOKUP(O45,祝日一覧!$A:$C,3,FALSE),"")</f>
        <v>成人の日</v>
      </c>
      <c r="P47" s="23" t="str">
        <f>IFERROR(VLOOKUP(P45,祝日一覧!$A:$C,3,FALSE),"")</f>
        <v/>
      </c>
      <c r="Q47" s="23" t="str">
        <f>IFERROR(VLOOKUP(Q45,祝日一覧!$A:$C,3,FALSE),"")</f>
        <v/>
      </c>
      <c r="R47" s="23" t="str">
        <f>IFERROR(VLOOKUP(R45,祝日一覧!$A:$C,3,FALSE),"")</f>
        <v/>
      </c>
      <c r="S47" s="23" t="str">
        <f>IFERROR(VLOOKUP(S45,祝日一覧!$A:$C,3,FALSE),"")</f>
        <v/>
      </c>
      <c r="T47" s="23" t="str">
        <f>IFERROR(VLOOKUP(T45,祝日一覧!$A:$C,3,FALSE),"")</f>
        <v/>
      </c>
      <c r="U47" s="23" t="str">
        <f>IFERROR(VLOOKUP(U45,祝日一覧!$A:$C,3,FALSE),"")</f>
        <v/>
      </c>
      <c r="V47" s="23" t="str">
        <f>IFERROR(VLOOKUP(V45,祝日一覧!$A:$C,3,FALSE),"")</f>
        <v/>
      </c>
      <c r="W47" s="23" t="str">
        <f>IFERROR(VLOOKUP(W45,祝日一覧!$A:$C,3,FALSE),"")</f>
        <v/>
      </c>
      <c r="X47" s="23" t="str">
        <f>IFERROR(VLOOKUP(X45,祝日一覧!$A:$C,3,FALSE),"")</f>
        <v/>
      </c>
      <c r="Y47" s="23" t="str">
        <f>IFERROR(VLOOKUP(Y45,祝日一覧!$A:$C,3,FALSE),"")</f>
        <v/>
      </c>
      <c r="Z47" s="23" t="str">
        <f>IFERROR(VLOOKUP(Z45,祝日一覧!$A:$C,3,FALSE),"")</f>
        <v/>
      </c>
      <c r="AA47" s="23" t="str">
        <f>IFERROR(VLOOKUP(AA45,祝日一覧!$A:$C,3,FALSE),"")</f>
        <v/>
      </c>
      <c r="AB47" s="23" t="str">
        <f>IFERROR(VLOOKUP(AB45,祝日一覧!$A:$C,3,FALSE),"")</f>
        <v/>
      </c>
      <c r="AC47" s="23" t="str">
        <f>IFERROR(VLOOKUP(AC45,祝日一覧!$A:$C,3,FALSE),"")</f>
        <v/>
      </c>
      <c r="AD47" s="23" t="str">
        <f>IFERROR(VLOOKUP(AD45,祝日一覧!$A:$C,3,FALSE),"")</f>
        <v/>
      </c>
      <c r="AE47" s="23" t="str">
        <f>IFERROR(VLOOKUP(AE45,祝日一覧!$A:$C,3,FALSE),"")</f>
        <v/>
      </c>
      <c r="AF47" s="23" t="str">
        <f>IFERROR(VLOOKUP(AF45,祝日一覧!$A:$C,3,FALSE),"")</f>
        <v/>
      </c>
      <c r="AG47" s="71" t="str">
        <f>IFERROR(VLOOKUP(AG45,祝日一覧!$A:$C,3,FALSE),"")</f>
        <v/>
      </c>
      <c r="AH47" s="81"/>
      <c r="AI47" s="98"/>
      <c r="AJ47" s="107"/>
      <c r="AK47" s="122"/>
      <c r="AL47" s="132"/>
      <c r="AM47" s="146"/>
      <c r="AN47" s="162"/>
      <c r="AO47" s="172"/>
      <c r="AP47" s="182"/>
      <c r="AQ47" s="182"/>
      <c r="AR47" s="190"/>
      <c r="AS47" s="201"/>
    </row>
    <row r="48" spans="2:45" s="3" customFormat="1" ht="20.100000000000001" customHeight="1">
      <c r="B48" s="1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68"/>
      <c r="AH48" s="82"/>
      <c r="AI48" s="99"/>
      <c r="AJ48" s="108" t="e">
        <f>AVERAGE(AJ49:AJ54)</f>
        <v>#DIV/0!</v>
      </c>
      <c r="AK48" s="123" t="e">
        <f>IF(AJ48&gt;=0.285,"達成","未")</f>
        <v>#DIV/0!</v>
      </c>
      <c r="AL48" s="133"/>
      <c r="AM48" s="147" t="e">
        <f>AVERAGE(AM49:AM53)</f>
        <v>#DIV/0!</v>
      </c>
      <c r="AN48" s="165" t="s">
        <v>47</v>
      </c>
      <c r="AO48" s="175" t="s">
        <v>74</v>
      </c>
      <c r="AP48" s="184" t="s">
        <v>64</v>
      </c>
      <c r="AQ48" s="192" t="s">
        <v>62</v>
      </c>
      <c r="AR48" s="192" t="s">
        <v>63</v>
      </c>
      <c r="AS48" s="199" t="s">
        <v>73</v>
      </c>
    </row>
    <row r="49" spans="2:45" s="3" customFormat="1" ht="20.100000000000001" customHeight="1">
      <c r="B49" s="14" t="str">
        <f>IF($R$5&lt;&gt;"",$R$5,"-")</f>
        <v>-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69"/>
      <c r="AH49" s="78" t="str">
        <f t="shared" ref="AH49:AH54" si="38">IF(B49="-",B49,"手入力")</f>
        <v>-</v>
      </c>
      <c r="AI49" s="96">
        <f t="shared" ref="AI49:AI54" si="39">AQ49</f>
        <v>0</v>
      </c>
      <c r="AJ49" s="111" t="str">
        <f t="shared" ref="AJ49:AJ54" si="40">IFERROR(AI49/AO49,"")</f>
        <v/>
      </c>
      <c r="AK49" s="124" t="str">
        <f t="shared" ref="AK49:AK54" si="41">IFERROR(IF(B49="-",B49,IF(AI49/AO49&gt;=0.285,"達成","未")),"-")</f>
        <v>-</v>
      </c>
      <c r="AL49" s="130">
        <f t="shared" ref="AL49:AL54" si="42">AR49</f>
        <v>0</v>
      </c>
      <c r="AM49" s="150" t="str">
        <f t="shared" ref="AM49:AM54" si="43">IFERROR(AL49/AP49,"")</f>
        <v/>
      </c>
      <c r="AN49" s="163">
        <f>COUNT(C45:AG45)</f>
        <v>31</v>
      </c>
      <c r="AO49" s="173">
        <f t="shared" ref="AO49:AO54" si="44">IF(OR(B49="-",B49=""),0,IFERROR(AN49-AH49,))</f>
        <v>0</v>
      </c>
      <c r="AP49" s="173">
        <f t="shared" ref="AP49:AP54" si="45">AO49+AP37</f>
        <v>0</v>
      </c>
      <c r="AQ49" s="173">
        <f t="shared" ref="AQ49:AQ54" si="46">COUNTIF(C49:AG49,"○")</f>
        <v>0</v>
      </c>
      <c r="AR49" s="173">
        <f t="shared" ref="AR49:AR54" si="47">AR37+AQ49</f>
        <v>0</v>
      </c>
      <c r="AS49" s="200">
        <f>IF(AS50&gt;=1,0,IF(SUM(AO49:AO54)=0,1,IF(AK48="達成",1,0)))</f>
        <v>1</v>
      </c>
    </row>
    <row r="50" spans="2:45" s="3" customFormat="1" ht="20.100000000000001" customHeight="1">
      <c r="B50" s="15" t="str">
        <f>IF($S$5&lt;&gt;"",$S$5,"-")</f>
        <v>-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55"/>
      <c r="AH50" s="78" t="str">
        <f t="shared" si="38"/>
        <v>-</v>
      </c>
      <c r="AI50" s="97">
        <f t="shared" si="39"/>
        <v>0</v>
      </c>
      <c r="AJ50" s="109" t="str">
        <f t="shared" si="40"/>
        <v/>
      </c>
      <c r="AK50" s="119" t="str">
        <f t="shared" si="41"/>
        <v>-</v>
      </c>
      <c r="AL50" s="131">
        <f t="shared" si="42"/>
        <v>0</v>
      </c>
      <c r="AM50" s="149" t="str">
        <f t="shared" si="43"/>
        <v/>
      </c>
      <c r="AN50" s="163">
        <f>COUNT(C45:AG45)</f>
        <v>31</v>
      </c>
      <c r="AO50" s="173">
        <f t="shared" si="44"/>
        <v>0</v>
      </c>
      <c r="AP50" s="173">
        <f t="shared" si="45"/>
        <v>0</v>
      </c>
      <c r="AQ50" s="173">
        <f t="shared" si="46"/>
        <v>0</v>
      </c>
      <c r="AR50" s="173">
        <f t="shared" si="47"/>
        <v>0</v>
      </c>
      <c r="AS50" s="3">
        <f>COUNTIF(AH49:AH54,"手入力")</f>
        <v>0</v>
      </c>
    </row>
    <row r="51" spans="2:45" s="3" customFormat="1" ht="20.100000000000001" customHeight="1">
      <c r="B51" s="15" t="str">
        <f>IF($T$5&lt;&gt;"",$T$5,"-")</f>
        <v>-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55"/>
      <c r="AH51" s="78" t="str">
        <f t="shared" si="38"/>
        <v>-</v>
      </c>
      <c r="AI51" s="97">
        <f t="shared" si="39"/>
        <v>0</v>
      </c>
      <c r="AJ51" s="109" t="str">
        <f t="shared" si="40"/>
        <v/>
      </c>
      <c r="AK51" s="119" t="str">
        <f t="shared" si="41"/>
        <v>-</v>
      </c>
      <c r="AL51" s="131">
        <f t="shared" si="42"/>
        <v>0</v>
      </c>
      <c r="AM51" s="149" t="str">
        <f t="shared" si="43"/>
        <v/>
      </c>
      <c r="AN51" s="163">
        <f>COUNT(C45:AG45)</f>
        <v>31</v>
      </c>
      <c r="AO51" s="173">
        <f t="shared" si="44"/>
        <v>0</v>
      </c>
      <c r="AP51" s="173">
        <f t="shared" si="45"/>
        <v>0</v>
      </c>
      <c r="AQ51" s="173">
        <f t="shared" si="46"/>
        <v>0</v>
      </c>
      <c r="AR51" s="173">
        <f t="shared" si="47"/>
        <v>0</v>
      </c>
      <c r="AS51" s="3"/>
    </row>
    <row r="52" spans="2:45" s="3" customFormat="1" ht="20.100000000000001" customHeight="1">
      <c r="B52" s="15" t="str">
        <f>IF($U$5&lt;&gt;"",$U$5,"-")</f>
        <v>-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55"/>
      <c r="AH52" s="78" t="str">
        <f t="shared" si="38"/>
        <v>-</v>
      </c>
      <c r="AI52" s="97">
        <f t="shared" si="39"/>
        <v>0</v>
      </c>
      <c r="AJ52" s="109" t="str">
        <f t="shared" si="40"/>
        <v/>
      </c>
      <c r="AK52" s="119" t="str">
        <f t="shared" si="41"/>
        <v>-</v>
      </c>
      <c r="AL52" s="131">
        <f t="shared" si="42"/>
        <v>0</v>
      </c>
      <c r="AM52" s="149" t="str">
        <f t="shared" si="43"/>
        <v/>
      </c>
      <c r="AN52" s="163">
        <f>COUNT(C45:AG45)</f>
        <v>31</v>
      </c>
      <c r="AO52" s="173">
        <f t="shared" si="44"/>
        <v>0</v>
      </c>
      <c r="AP52" s="173">
        <f t="shared" si="45"/>
        <v>0</v>
      </c>
      <c r="AQ52" s="173">
        <f t="shared" si="46"/>
        <v>0</v>
      </c>
      <c r="AR52" s="173">
        <f t="shared" si="47"/>
        <v>0</v>
      </c>
      <c r="AS52" s="3"/>
    </row>
    <row r="53" spans="2:45" s="3" customFormat="1" ht="20.100000000000001" customHeight="1">
      <c r="B53" s="15" t="str">
        <f>IF($V$5&lt;&gt;"",$V$5,"-")</f>
        <v>-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55"/>
      <c r="AH53" s="78" t="str">
        <f t="shared" si="38"/>
        <v>-</v>
      </c>
      <c r="AI53" s="97">
        <f t="shared" si="39"/>
        <v>0</v>
      </c>
      <c r="AJ53" s="109" t="str">
        <f t="shared" si="40"/>
        <v/>
      </c>
      <c r="AK53" s="119" t="str">
        <f t="shared" si="41"/>
        <v>-</v>
      </c>
      <c r="AL53" s="131">
        <f t="shared" si="42"/>
        <v>0</v>
      </c>
      <c r="AM53" s="149" t="str">
        <f t="shared" si="43"/>
        <v/>
      </c>
      <c r="AN53" s="163">
        <f>COUNT(C45:AG45)</f>
        <v>31</v>
      </c>
      <c r="AO53" s="173">
        <f t="shared" si="44"/>
        <v>0</v>
      </c>
      <c r="AP53" s="173">
        <f t="shared" si="45"/>
        <v>0</v>
      </c>
      <c r="AQ53" s="173">
        <f t="shared" si="46"/>
        <v>0</v>
      </c>
      <c r="AR53" s="173">
        <f t="shared" si="47"/>
        <v>0</v>
      </c>
      <c r="AS53" s="3"/>
    </row>
    <row r="54" spans="2:45" s="3" customFormat="1" ht="20.100000000000001" customHeight="1">
      <c r="B54" s="16" t="str">
        <f>IF($W$5&lt;&gt;"",$W$5,"-")</f>
        <v>-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70"/>
      <c r="AH54" s="79" t="str">
        <f t="shared" si="38"/>
        <v>-</v>
      </c>
      <c r="AI54" s="99">
        <f t="shared" si="39"/>
        <v>0</v>
      </c>
      <c r="AJ54" s="108" t="str">
        <f t="shared" si="40"/>
        <v/>
      </c>
      <c r="AK54" s="117" t="str">
        <f t="shared" si="41"/>
        <v>-</v>
      </c>
      <c r="AL54" s="133">
        <f t="shared" si="42"/>
        <v>0</v>
      </c>
      <c r="AM54" s="147" t="str">
        <f t="shared" si="43"/>
        <v/>
      </c>
      <c r="AN54" s="163">
        <f>COUNT(C45:AG45)</f>
        <v>31</v>
      </c>
      <c r="AO54" s="173">
        <f t="shared" si="44"/>
        <v>0</v>
      </c>
      <c r="AP54" s="173">
        <f t="shared" si="45"/>
        <v>0</v>
      </c>
      <c r="AQ54" s="173">
        <f t="shared" si="46"/>
        <v>0</v>
      </c>
      <c r="AR54" s="173">
        <f t="shared" si="47"/>
        <v>0</v>
      </c>
      <c r="AS54" s="3"/>
    </row>
    <row r="55" spans="2:45" ht="14.25">
      <c r="AR55" s="4"/>
    </row>
    <row r="56" spans="2:45" ht="13.5" customHeight="1">
      <c r="B56" s="10" t="s">
        <v>6</v>
      </c>
      <c r="C56" s="20">
        <f>DATE(YEAR(C44),MONTH(C44)+1,DAY(C44))</f>
        <v>45689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76" t="s">
        <v>31</v>
      </c>
      <c r="AI56" s="96" t="s">
        <v>20</v>
      </c>
      <c r="AJ56" s="105"/>
      <c r="AK56" s="120"/>
      <c r="AL56" s="130" t="s">
        <v>15</v>
      </c>
      <c r="AM56" s="144"/>
      <c r="AN56" s="161" t="s">
        <v>30</v>
      </c>
      <c r="AO56" s="171" t="s">
        <v>33</v>
      </c>
      <c r="AP56" s="181" t="s">
        <v>1</v>
      </c>
      <c r="AQ56" s="187"/>
      <c r="AR56" s="159"/>
    </row>
    <row r="57" spans="2:45">
      <c r="B57" s="11" t="s">
        <v>9</v>
      </c>
      <c r="C57" s="21">
        <f>DATE(YEAR(C56),MONTH(C56),DAY(C56))</f>
        <v>45689</v>
      </c>
      <c r="D57" s="21">
        <f t="shared" ref="D57:AG57" si="48">IF(MONTH(DATE(YEAR(C57),MONTH(C57),DAY(C57)+1))=MONTH($C56),DATE(YEAR(C57),MONTH(C57),DAY(C57)+1),"")</f>
        <v>45690</v>
      </c>
      <c r="E57" s="21">
        <f t="shared" si="48"/>
        <v>45691</v>
      </c>
      <c r="F57" s="32">
        <f t="shared" si="48"/>
        <v>45692</v>
      </c>
      <c r="G57" s="21">
        <f t="shared" si="48"/>
        <v>45693</v>
      </c>
      <c r="H57" s="21">
        <f t="shared" si="48"/>
        <v>45694</v>
      </c>
      <c r="I57" s="21">
        <f t="shared" si="48"/>
        <v>45695</v>
      </c>
      <c r="J57" s="21">
        <f t="shared" si="48"/>
        <v>45696</v>
      </c>
      <c r="K57" s="21">
        <f t="shared" si="48"/>
        <v>45697</v>
      </c>
      <c r="L57" s="21">
        <f t="shared" si="48"/>
        <v>45698</v>
      </c>
      <c r="M57" s="21">
        <f t="shared" si="48"/>
        <v>45699</v>
      </c>
      <c r="N57" s="21">
        <f t="shared" si="48"/>
        <v>45700</v>
      </c>
      <c r="O57" s="21">
        <f t="shared" si="48"/>
        <v>45701</v>
      </c>
      <c r="P57" s="21">
        <f t="shared" si="48"/>
        <v>45702</v>
      </c>
      <c r="Q57" s="21">
        <f t="shared" si="48"/>
        <v>45703</v>
      </c>
      <c r="R57" s="21">
        <f t="shared" si="48"/>
        <v>45704</v>
      </c>
      <c r="S57" s="21">
        <f t="shared" si="48"/>
        <v>45705</v>
      </c>
      <c r="T57" s="21">
        <f t="shared" si="48"/>
        <v>45706</v>
      </c>
      <c r="U57" s="21">
        <f t="shared" si="48"/>
        <v>45707</v>
      </c>
      <c r="V57" s="21">
        <f t="shared" si="48"/>
        <v>45708</v>
      </c>
      <c r="W57" s="21">
        <f t="shared" si="48"/>
        <v>45709</v>
      </c>
      <c r="X57" s="21">
        <f t="shared" si="48"/>
        <v>45710</v>
      </c>
      <c r="Y57" s="21">
        <f t="shared" si="48"/>
        <v>45711</v>
      </c>
      <c r="Z57" s="21">
        <f t="shared" si="48"/>
        <v>45712</v>
      </c>
      <c r="AA57" s="21">
        <f t="shared" si="48"/>
        <v>45713</v>
      </c>
      <c r="AB57" s="21">
        <f t="shared" si="48"/>
        <v>45714</v>
      </c>
      <c r="AC57" s="21">
        <f t="shared" si="48"/>
        <v>45715</v>
      </c>
      <c r="AD57" s="21">
        <f t="shared" si="48"/>
        <v>45716</v>
      </c>
      <c r="AE57" s="21" t="str">
        <f t="shared" si="48"/>
        <v/>
      </c>
      <c r="AF57" s="21" t="e">
        <f t="shared" si="48"/>
        <v>#VALUE!</v>
      </c>
      <c r="AG57" s="67" t="e">
        <f t="shared" si="48"/>
        <v>#VALUE!</v>
      </c>
      <c r="AH57" s="77"/>
      <c r="AI57" s="97"/>
      <c r="AJ57" s="106"/>
      <c r="AK57" s="121"/>
      <c r="AL57" s="131"/>
      <c r="AM57" s="145"/>
      <c r="AN57" s="162"/>
      <c r="AO57" s="172"/>
      <c r="AP57" s="182"/>
      <c r="AQ57" s="187"/>
      <c r="AR57" s="159"/>
    </row>
    <row r="58" spans="2:45">
      <c r="B58" s="11" t="s">
        <v>3</v>
      </c>
      <c r="C58" s="22" t="str">
        <f t="shared" ref="C58:AG58" si="49">TEXT(C57,"aaa")</f>
        <v>土</v>
      </c>
      <c r="D58" s="22" t="str">
        <f t="shared" si="49"/>
        <v>日</v>
      </c>
      <c r="E58" s="22" t="str">
        <f t="shared" si="49"/>
        <v>月</v>
      </c>
      <c r="F58" s="33" t="str">
        <f t="shared" si="49"/>
        <v>火</v>
      </c>
      <c r="G58" s="22" t="str">
        <f t="shared" si="49"/>
        <v>水</v>
      </c>
      <c r="H58" s="22" t="str">
        <f t="shared" si="49"/>
        <v>木</v>
      </c>
      <c r="I58" s="22" t="str">
        <f t="shared" si="49"/>
        <v>金</v>
      </c>
      <c r="J58" s="22" t="str">
        <f t="shared" si="49"/>
        <v>土</v>
      </c>
      <c r="K58" s="22" t="str">
        <f t="shared" si="49"/>
        <v>日</v>
      </c>
      <c r="L58" s="22" t="str">
        <f t="shared" si="49"/>
        <v>月</v>
      </c>
      <c r="M58" s="22" t="str">
        <f t="shared" si="49"/>
        <v>火</v>
      </c>
      <c r="N58" s="22" t="str">
        <f t="shared" si="49"/>
        <v>水</v>
      </c>
      <c r="O58" s="22" t="str">
        <f t="shared" si="49"/>
        <v>木</v>
      </c>
      <c r="P58" s="22" t="str">
        <f t="shared" si="49"/>
        <v>金</v>
      </c>
      <c r="Q58" s="22" t="str">
        <f t="shared" si="49"/>
        <v>土</v>
      </c>
      <c r="R58" s="22" t="str">
        <f t="shared" si="49"/>
        <v>日</v>
      </c>
      <c r="S58" s="22" t="str">
        <f t="shared" si="49"/>
        <v>月</v>
      </c>
      <c r="T58" s="22" t="str">
        <f t="shared" si="49"/>
        <v>火</v>
      </c>
      <c r="U58" s="22" t="str">
        <f t="shared" si="49"/>
        <v>水</v>
      </c>
      <c r="V58" s="22" t="str">
        <f t="shared" si="49"/>
        <v>木</v>
      </c>
      <c r="W58" s="22" t="str">
        <f t="shared" si="49"/>
        <v>金</v>
      </c>
      <c r="X58" s="22" t="str">
        <f t="shared" si="49"/>
        <v>土</v>
      </c>
      <c r="Y58" s="22" t="str">
        <f t="shared" si="49"/>
        <v>日</v>
      </c>
      <c r="Z58" s="22" t="str">
        <f t="shared" si="49"/>
        <v>月</v>
      </c>
      <c r="AA58" s="22" t="str">
        <f t="shared" si="49"/>
        <v>火</v>
      </c>
      <c r="AB58" s="22" t="str">
        <f t="shared" si="49"/>
        <v>水</v>
      </c>
      <c r="AC58" s="22" t="str">
        <f t="shared" si="49"/>
        <v>木</v>
      </c>
      <c r="AD58" s="22" t="str">
        <f t="shared" si="49"/>
        <v>金</v>
      </c>
      <c r="AE58" s="22" t="str">
        <f t="shared" si="49"/>
        <v/>
      </c>
      <c r="AF58" s="22" t="e">
        <f t="shared" si="49"/>
        <v>#VALUE!</v>
      </c>
      <c r="AG58" s="55" t="e">
        <f t="shared" si="49"/>
        <v>#VALUE!</v>
      </c>
      <c r="AH58" s="77"/>
      <c r="AI58" s="98" t="s">
        <v>45</v>
      </c>
      <c r="AJ58" s="107" t="s">
        <v>19</v>
      </c>
      <c r="AK58" s="122" t="s">
        <v>58</v>
      </c>
      <c r="AL58" s="132" t="s">
        <v>45</v>
      </c>
      <c r="AM58" s="146" t="s">
        <v>22</v>
      </c>
      <c r="AN58" s="161">
        <f>COUNT(C57:AG57)</f>
        <v>28</v>
      </c>
      <c r="AO58" s="171">
        <f>AN58-AH58</f>
        <v>28</v>
      </c>
      <c r="AP58" s="171">
        <f>SUM(AO$8:AO60)</f>
        <v>151</v>
      </c>
      <c r="AQ58" s="186"/>
      <c r="AR58" s="193"/>
      <c r="AS58" s="202"/>
    </row>
    <row r="59" spans="2:45" s="5" customFormat="1" ht="62.1" customHeight="1">
      <c r="B59" s="12" t="s">
        <v>11</v>
      </c>
      <c r="C59" s="23" t="str">
        <f>IFERROR(VLOOKUP(C57,祝日一覧!$A:$C,3,FALSE),"")</f>
        <v/>
      </c>
      <c r="D59" s="23" t="str">
        <f>IFERROR(VLOOKUP(D57,祝日一覧!$A:$C,3,FALSE),"")</f>
        <v/>
      </c>
      <c r="E59" s="23" t="str">
        <f>IFERROR(VLOOKUP(E57,祝日一覧!$A:$C,3,FALSE),"")</f>
        <v/>
      </c>
      <c r="F59" s="23" t="str">
        <f>IFERROR(VLOOKUP(F57,祝日一覧!$A:$C,3,FALSE),"")</f>
        <v/>
      </c>
      <c r="G59" s="23" t="str">
        <f>IFERROR(VLOOKUP(G57,祝日一覧!$A:$C,3,FALSE),"")</f>
        <v/>
      </c>
      <c r="H59" s="23" t="str">
        <f>IFERROR(VLOOKUP(H57,祝日一覧!$A:$C,3,FALSE),"")</f>
        <v/>
      </c>
      <c r="I59" s="23" t="str">
        <f>IFERROR(VLOOKUP(I57,祝日一覧!$A:$C,3,FALSE),"")</f>
        <v/>
      </c>
      <c r="J59" s="23" t="str">
        <f>IFERROR(VLOOKUP(J57,祝日一覧!$A:$C,3,FALSE),"")</f>
        <v/>
      </c>
      <c r="K59" s="23" t="str">
        <f>IFERROR(VLOOKUP(K57,祝日一覧!$A:$C,3,FALSE),"")</f>
        <v/>
      </c>
      <c r="L59" s="23" t="str">
        <f>IFERROR(VLOOKUP(L57,祝日一覧!$A:$C,3,FALSE),"")</f>
        <v/>
      </c>
      <c r="M59" s="23" t="str">
        <f>IFERROR(VLOOKUP(M57,祝日一覧!$A:$C,3,FALSE),"")</f>
        <v>建国記念の日</v>
      </c>
      <c r="N59" s="23" t="str">
        <f>IFERROR(VLOOKUP(N57,祝日一覧!$A:$C,3,FALSE),"")</f>
        <v/>
      </c>
      <c r="O59" s="23" t="str">
        <f>IFERROR(VLOOKUP(O57,祝日一覧!$A:$C,3,FALSE),"")</f>
        <v/>
      </c>
      <c r="P59" s="23" t="str">
        <f>IFERROR(VLOOKUP(P57,祝日一覧!$A:$C,3,FALSE),"")</f>
        <v/>
      </c>
      <c r="Q59" s="23" t="str">
        <f>IFERROR(VLOOKUP(Q57,祝日一覧!$A:$C,3,FALSE),"")</f>
        <v/>
      </c>
      <c r="R59" s="23" t="str">
        <f>IFERROR(VLOOKUP(R57,祝日一覧!$A:$C,3,FALSE),"")</f>
        <v/>
      </c>
      <c r="S59" s="23" t="str">
        <f>IFERROR(VLOOKUP(S57,祝日一覧!$A:$C,3,FALSE),"")</f>
        <v/>
      </c>
      <c r="T59" s="23" t="str">
        <f>IFERROR(VLOOKUP(T57,祝日一覧!$A:$C,3,FALSE),"")</f>
        <v/>
      </c>
      <c r="U59" s="23" t="str">
        <f>IFERROR(VLOOKUP(U57,祝日一覧!$A:$C,3,FALSE),"")</f>
        <v/>
      </c>
      <c r="V59" s="23" t="str">
        <f>IFERROR(VLOOKUP(V57,祝日一覧!$A:$C,3,FALSE),"")</f>
        <v/>
      </c>
      <c r="W59" s="23" t="str">
        <f>IFERROR(VLOOKUP(W57,祝日一覧!$A:$C,3,FALSE),"")</f>
        <v/>
      </c>
      <c r="X59" s="23" t="str">
        <f>IFERROR(VLOOKUP(X57,祝日一覧!$A:$C,3,FALSE),"")</f>
        <v/>
      </c>
      <c r="Y59" s="23" t="str">
        <f>IFERROR(VLOOKUP(Y57,祝日一覧!$A:$C,3,FALSE),"")</f>
        <v>天皇誕生日</v>
      </c>
      <c r="Z59" s="23" t="str">
        <f>IFERROR(VLOOKUP(Z57,祝日一覧!$A:$C,3,FALSE),"")</f>
        <v>振替休日</v>
      </c>
      <c r="AA59" s="23" t="str">
        <f>IFERROR(VLOOKUP(AA57,祝日一覧!$A:$C,3,FALSE),"")</f>
        <v/>
      </c>
      <c r="AB59" s="23" t="str">
        <f>IFERROR(VLOOKUP(AB57,祝日一覧!$A:$C,3,FALSE),"")</f>
        <v/>
      </c>
      <c r="AC59" s="23" t="str">
        <f>IFERROR(VLOOKUP(AC57,祝日一覧!$A:$C,3,FALSE),"")</f>
        <v/>
      </c>
      <c r="AD59" s="23" t="str">
        <f>IFERROR(VLOOKUP(AD57,祝日一覧!$A:$C,3,FALSE),"")</f>
        <v/>
      </c>
      <c r="AE59" s="23" t="str">
        <f>IFERROR(VLOOKUP(AE57,祝日一覧!$A:$C,3,FALSE),"")</f>
        <v/>
      </c>
      <c r="AF59" s="23" t="str">
        <f>IFERROR(VLOOKUP(AF57,祝日一覧!$A:$C,3,FALSE),"")</f>
        <v/>
      </c>
      <c r="AG59" s="71" t="str">
        <f>IFERROR(VLOOKUP(AG57,祝日一覧!$A:$C,3,FALSE),"")</f>
        <v/>
      </c>
      <c r="AH59" s="77"/>
      <c r="AI59" s="98"/>
      <c r="AJ59" s="107"/>
      <c r="AK59" s="122"/>
      <c r="AL59" s="132"/>
      <c r="AM59" s="146"/>
      <c r="AN59" s="166"/>
      <c r="AO59" s="176"/>
      <c r="AP59" s="176"/>
      <c r="AQ59" s="186"/>
      <c r="AR59" s="193"/>
      <c r="AS59" s="202"/>
    </row>
    <row r="60" spans="2:45" s="3" customFormat="1" ht="20.100000000000001" customHeight="1">
      <c r="B60" s="1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68"/>
      <c r="AH60" s="77"/>
      <c r="AI60" s="99"/>
      <c r="AJ60" s="108" t="e">
        <f>AVERAGE(AJ61:AJ66)</f>
        <v>#DIV/0!</v>
      </c>
      <c r="AK60" s="123" t="e">
        <f>IF(AJ60&gt;=0.285,"達成","未")</f>
        <v>#DIV/0!</v>
      </c>
      <c r="AL60" s="133"/>
      <c r="AM60" s="147" t="e">
        <f>AVERAGE(AM61:AM65)</f>
        <v>#DIV/0!</v>
      </c>
      <c r="AN60" s="165" t="s">
        <v>47</v>
      </c>
      <c r="AO60" s="175" t="s">
        <v>74</v>
      </c>
      <c r="AP60" s="184" t="s">
        <v>64</v>
      </c>
      <c r="AQ60" s="184" t="s">
        <v>62</v>
      </c>
      <c r="AR60" s="184" t="s">
        <v>63</v>
      </c>
      <c r="AS60" s="199" t="s">
        <v>73</v>
      </c>
    </row>
    <row r="61" spans="2:45" s="3" customFormat="1" ht="20.100000000000001" customHeight="1">
      <c r="B61" s="14" t="str">
        <f>IF($R$5&lt;&gt;"",$R$5,"-")</f>
        <v>-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69"/>
      <c r="AH61" s="78" t="str">
        <f t="shared" ref="AH61:AH66" si="50">IF(B61="-",B61,"手入力")</f>
        <v>-</v>
      </c>
      <c r="AI61" s="96">
        <f t="shared" ref="AI61:AI66" si="51">AQ61</f>
        <v>0</v>
      </c>
      <c r="AJ61" s="111" t="str">
        <f t="shared" ref="AJ61:AJ66" si="52">IFERROR(AI61/AO61,"")</f>
        <v/>
      </c>
      <c r="AK61" s="124" t="str">
        <f t="shared" ref="AK61:AK66" si="53">IFERROR(IF(B61="-",B61,IF(AI61/AO61&gt;=0.285,"達成","未")),"-")</f>
        <v>-</v>
      </c>
      <c r="AL61" s="137">
        <f t="shared" ref="AL61:AL66" si="54">AR61</f>
        <v>0</v>
      </c>
      <c r="AM61" s="148" t="str">
        <f t="shared" ref="AM61:AM66" si="55">IFERROR(AL61/AP61,"")</f>
        <v/>
      </c>
      <c r="AN61" s="163">
        <f>COUNT(C57:AG57)</f>
        <v>28</v>
      </c>
      <c r="AO61" s="173">
        <f t="shared" ref="AO61:AO66" si="56">IF(OR(B61="-",B61=""),0,IFERROR(AN61-AH61,))</f>
        <v>0</v>
      </c>
      <c r="AP61" s="173">
        <f t="shared" ref="AP61:AP66" si="57">AO61+AP49</f>
        <v>0</v>
      </c>
      <c r="AQ61" s="172">
        <f t="shared" ref="AQ61:AQ66" si="58">COUNTIF(C61:AG61,"○")</f>
        <v>0</v>
      </c>
      <c r="AR61" s="172">
        <f t="shared" ref="AR61:AR66" si="59">AR49+AQ61</f>
        <v>0</v>
      </c>
      <c r="AS61" s="200">
        <f>IF(AS62&gt;=1,0,IF(SUM(AO61:AO66)=0,1,IF(AK60="達成",1,0)))</f>
        <v>1</v>
      </c>
    </row>
    <row r="62" spans="2:45" s="3" customFormat="1" ht="20.100000000000001" customHeight="1">
      <c r="B62" s="15" t="str">
        <f>IF($S$5&lt;&gt;"",$S$5,"-")</f>
        <v>-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55"/>
      <c r="AH62" s="78" t="str">
        <f t="shared" si="50"/>
        <v>-</v>
      </c>
      <c r="AI62" s="97">
        <f t="shared" si="51"/>
        <v>0</v>
      </c>
      <c r="AJ62" s="109" t="str">
        <f t="shared" si="52"/>
        <v/>
      </c>
      <c r="AK62" s="119" t="str">
        <f t="shared" si="53"/>
        <v>-</v>
      </c>
      <c r="AL62" s="131">
        <f t="shared" si="54"/>
        <v>0</v>
      </c>
      <c r="AM62" s="149" t="str">
        <f t="shared" si="55"/>
        <v/>
      </c>
      <c r="AN62" s="163">
        <f>COUNT(C57:AG57)</f>
        <v>28</v>
      </c>
      <c r="AO62" s="173">
        <f t="shared" si="56"/>
        <v>0</v>
      </c>
      <c r="AP62" s="173">
        <f t="shared" si="57"/>
        <v>0</v>
      </c>
      <c r="AQ62" s="173">
        <f t="shared" si="58"/>
        <v>0</v>
      </c>
      <c r="AR62" s="173">
        <f t="shared" si="59"/>
        <v>0</v>
      </c>
      <c r="AS62" s="3">
        <f>COUNTIF(AH61:AH66,"手入力")</f>
        <v>0</v>
      </c>
    </row>
    <row r="63" spans="2:45" s="3" customFormat="1" ht="20.100000000000001" customHeight="1">
      <c r="B63" s="15" t="str">
        <f>IF($T$5&lt;&gt;"",$T$5,"-")</f>
        <v>-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55"/>
      <c r="AH63" s="78" t="str">
        <f t="shared" si="50"/>
        <v>-</v>
      </c>
      <c r="AI63" s="97">
        <f t="shared" si="51"/>
        <v>0</v>
      </c>
      <c r="AJ63" s="109" t="str">
        <f t="shared" si="52"/>
        <v/>
      </c>
      <c r="AK63" s="119" t="str">
        <f t="shared" si="53"/>
        <v>-</v>
      </c>
      <c r="AL63" s="131">
        <f t="shared" si="54"/>
        <v>0</v>
      </c>
      <c r="AM63" s="149" t="str">
        <f t="shared" si="55"/>
        <v/>
      </c>
      <c r="AN63" s="163">
        <f>COUNT(C57:AG57)</f>
        <v>28</v>
      </c>
      <c r="AO63" s="173">
        <f t="shared" si="56"/>
        <v>0</v>
      </c>
      <c r="AP63" s="173">
        <f t="shared" si="57"/>
        <v>0</v>
      </c>
      <c r="AQ63" s="173">
        <f t="shared" si="58"/>
        <v>0</v>
      </c>
      <c r="AR63" s="173">
        <f t="shared" si="59"/>
        <v>0</v>
      </c>
      <c r="AS63" s="3"/>
    </row>
    <row r="64" spans="2:45" s="3" customFormat="1" ht="20.100000000000001" customHeight="1">
      <c r="B64" s="15" t="str">
        <f>IF($U$5&lt;&gt;"",$U$5,"-")</f>
        <v>-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55"/>
      <c r="AH64" s="78" t="str">
        <f t="shared" si="50"/>
        <v>-</v>
      </c>
      <c r="AI64" s="97">
        <f t="shared" si="51"/>
        <v>0</v>
      </c>
      <c r="AJ64" s="109" t="str">
        <f t="shared" si="52"/>
        <v/>
      </c>
      <c r="AK64" s="119" t="str">
        <f t="shared" si="53"/>
        <v>-</v>
      </c>
      <c r="AL64" s="131">
        <f t="shared" si="54"/>
        <v>0</v>
      </c>
      <c r="AM64" s="149" t="str">
        <f t="shared" si="55"/>
        <v/>
      </c>
      <c r="AN64" s="163">
        <f>COUNT(C57:AG57)</f>
        <v>28</v>
      </c>
      <c r="AO64" s="173">
        <f t="shared" si="56"/>
        <v>0</v>
      </c>
      <c r="AP64" s="173">
        <f t="shared" si="57"/>
        <v>0</v>
      </c>
      <c r="AQ64" s="173">
        <f t="shared" si="58"/>
        <v>0</v>
      </c>
      <c r="AR64" s="173">
        <f t="shared" si="59"/>
        <v>0</v>
      </c>
      <c r="AS64" s="3"/>
    </row>
    <row r="65" spans="2:45" s="3" customFormat="1" ht="20.100000000000001" customHeight="1">
      <c r="B65" s="15" t="str">
        <f>IF($V$5&lt;&gt;"",$V$5,"-")</f>
        <v>-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55"/>
      <c r="AH65" s="78" t="str">
        <f t="shared" si="50"/>
        <v>-</v>
      </c>
      <c r="AI65" s="97">
        <f t="shared" si="51"/>
        <v>0</v>
      </c>
      <c r="AJ65" s="109" t="str">
        <f t="shared" si="52"/>
        <v/>
      </c>
      <c r="AK65" s="119" t="str">
        <f t="shared" si="53"/>
        <v>-</v>
      </c>
      <c r="AL65" s="131">
        <f t="shared" si="54"/>
        <v>0</v>
      </c>
      <c r="AM65" s="149" t="str">
        <f t="shared" si="55"/>
        <v/>
      </c>
      <c r="AN65" s="163">
        <f>COUNT(C57:AG57)</f>
        <v>28</v>
      </c>
      <c r="AO65" s="173">
        <f t="shared" si="56"/>
        <v>0</v>
      </c>
      <c r="AP65" s="173">
        <f t="shared" si="57"/>
        <v>0</v>
      </c>
      <c r="AQ65" s="173">
        <f t="shared" si="58"/>
        <v>0</v>
      </c>
      <c r="AR65" s="173">
        <f t="shared" si="59"/>
        <v>0</v>
      </c>
      <c r="AS65" s="3"/>
    </row>
    <row r="66" spans="2:45" s="3" customFormat="1" ht="20.100000000000001" customHeight="1">
      <c r="B66" s="16" t="str">
        <f>IF($W$5&lt;&gt;"",$W$5,"-")</f>
        <v>-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70"/>
      <c r="AH66" s="79" t="str">
        <f t="shared" si="50"/>
        <v>-</v>
      </c>
      <c r="AI66" s="99">
        <f t="shared" si="51"/>
        <v>0</v>
      </c>
      <c r="AJ66" s="108" t="str">
        <f t="shared" si="52"/>
        <v/>
      </c>
      <c r="AK66" s="117" t="str">
        <f t="shared" si="53"/>
        <v>-</v>
      </c>
      <c r="AL66" s="133">
        <f t="shared" si="54"/>
        <v>0</v>
      </c>
      <c r="AM66" s="147" t="str">
        <f t="shared" si="55"/>
        <v/>
      </c>
      <c r="AN66" s="163">
        <f>COUNT(C57:AG57)</f>
        <v>28</v>
      </c>
      <c r="AO66" s="173">
        <f t="shared" si="56"/>
        <v>0</v>
      </c>
      <c r="AP66" s="173">
        <f t="shared" si="57"/>
        <v>0</v>
      </c>
      <c r="AQ66" s="173">
        <f t="shared" si="58"/>
        <v>0</v>
      </c>
      <c r="AR66" s="173">
        <f t="shared" si="59"/>
        <v>0</v>
      </c>
      <c r="AS66" s="3"/>
    </row>
    <row r="67" spans="2:45" ht="14.25">
      <c r="AR67" s="4"/>
    </row>
    <row r="68" spans="2:45" ht="13.5" customHeight="1">
      <c r="B68" s="10" t="s">
        <v>6</v>
      </c>
      <c r="C68" s="20">
        <f>DATE(YEAR(C56),MONTH(C56)+1,DAY(C56))</f>
        <v>45717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80" t="s">
        <v>31</v>
      </c>
      <c r="AI68" s="96" t="s">
        <v>20</v>
      </c>
      <c r="AJ68" s="105"/>
      <c r="AK68" s="114"/>
      <c r="AL68" s="138" t="s">
        <v>15</v>
      </c>
      <c r="AM68" s="151"/>
      <c r="AN68" s="167" t="s">
        <v>30</v>
      </c>
      <c r="AO68" s="171" t="s">
        <v>33</v>
      </c>
      <c r="AP68" s="181" t="s">
        <v>1</v>
      </c>
      <c r="AQ68" s="187"/>
      <c r="AR68" s="159"/>
    </row>
    <row r="69" spans="2:45">
      <c r="B69" s="11" t="s">
        <v>9</v>
      </c>
      <c r="C69" s="21">
        <f>DATE(YEAR(C68),MONTH(C68),DAY(C68))</f>
        <v>45717</v>
      </c>
      <c r="D69" s="21">
        <f t="shared" ref="D69:AG69" si="60">IF(MONTH(DATE(YEAR(C69),MONTH(C69),DAY(C69)+1))=MONTH($C68),DATE(YEAR(C69),MONTH(C69),DAY(C69)+1),"")</f>
        <v>45718</v>
      </c>
      <c r="E69" s="21">
        <f t="shared" si="60"/>
        <v>45719</v>
      </c>
      <c r="F69" s="32">
        <f t="shared" si="60"/>
        <v>45720</v>
      </c>
      <c r="G69" s="21">
        <f t="shared" si="60"/>
        <v>45721</v>
      </c>
      <c r="H69" s="21">
        <f t="shared" si="60"/>
        <v>45722</v>
      </c>
      <c r="I69" s="21">
        <f t="shared" si="60"/>
        <v>45723</v>
      </c>
      <c r="J69" s="21">
        <f t="shared" si="60"/>
        <v>45724</v>
      </c>
      <c r="K69" s="21">
        <f t="shared" si="60"/>
        <v>45725</v>
      </c>
      <c r="L69" s="21">
        <f t="shared" si="60"/>
        <v>45726</v>
      </c>
      <c r="M69" s="21">
        <f t="shared" si="60"/>
        <v>45727</v>
      </c>
      <c r="N69" s="21">
        <f t="shared" si="60"/>
        <v>45728</v>
      </c>
      <c r="O69" s="21">
        <f t="shared" si="60"/>
        <v>45729</v>
      </c>
      <c r="P69" s="21">
        <f t="shared" si="60"/>
        <v>45730</v>
      </c>
      <c r="Q69" s="21">
        <f t="shared" si="60"/>
        <v>45731</v>
      </c>
      <c r="R69" s="21">
        <f t="shared" si="60"/>
        <v>45732</v>
      </c>
      <c r="S69" s="21">
        <f t="shared" si="60"/>
        <v>45733</v>
      </c>
      <c r="T69" s="21">
        <f t="shared" si="60"/>
        <v>45734</v>
      </c>
      <c r="U69" s="21">
        <f t="shared" si="60"/>
        <v>45735</v>
      </c>
      <c r="V69" s="21">
        <f t="shared" si="60"/>
        <v>45736</v>
      </c>
      <c r="W69" s="21">
        <f t="shared" si="60"/>
        <v>45737</v>
      </c>
      <c r="X69" s="21">
        <f t="shared" si="60"/>
        <v>45738</v>
      </c>
      <c r="Y69" s="21">
        <f t="shared" si="60"/>
        <v>45739</v>
      </c>
      <c r="Z69" s="21">
        <f t="shared" si="60"/>
        <v>45740</v>
      </c>
      <c r="AA69" s="21">
        <f t="shared" si="60"/>
        <v>45741</v>
      </c>
      <c r="AB69" s="21">
        <f t="shared" si="60"/>
        <v>45742</v>
      </c>
      <c r="AC69" s="21">
        <f t="shared" si="60"/>
        <v>45743</v>
      </c>
      <c r="AD69" s="21">
        <f t="shared" si="60"/>
        <v>45744</v>
      </c>
      <c r="AE69" s="21">
        <f t="shared" si="60"/>
        <v>45745</v>
      </c>
      <c r="AF69" s="21">
        <f t="shared" si="60"/>
        <v>45746</v>
      </c>
      <c r="AG69" s="67">
        <f t="shared" si="60"/>
        <v>45747</v>
      </c>
      <c r="AH69" s="81"/>
      <c r="AI69" s="97"/>
      <c r="AJ69" s="106"/>
      <c r="AK69" s="115"/>
      <c r="AL69" s="139"/>
      <c r="AM69" s="152"/>
      <c r="AN69" s="168"/>
      <c r="AO69" s="172"/>
      <c r="AP69" s="182"/>
      <c r="AQ69" s="187"/>
      <c r="AR69" s="159"/>
    </row>
    <row r="70" spans="2:45">
      <c r="B70" s="11" t="s">
        <v>3</v>
      </c>
      <c r="C70" s="22" t="str">
        <f t="shared" ref="C70:AG70" si="61">TEXT(C69,"aaa")</f>
        <v>土</v>
      </c>
      <c r="D70" s="22" t="str">
        <f t="shared" si="61"/>
        <v>日</v>
      </c>
      <c r="E70" s="22" t="str">
        <f t="shared" si="61"/>
        <v>月</v>
      </c>
      <c r="F70" s="33" t="str">
        <f t="shared" si="61"/>
        <v>火</v>
      </c>
      <c r="G70" s="22" t="str">
        <f t="shared" si="61"/>
        <v>水</v>
      </c>
      <c r="H70" s="22" t="str">
        <f t="shared" si="61"/>
        <v>木</v>
      </c>
      <c r="I70" s="22" t="str">
        <f t="shared" si="61"/>
        <v>金</v>
      </c>
      <c r="J70" s="22" t="str">
        <f t="shared" si="61"/>
        <v>土</v>
      </c>
      <c r="K70" s="22" t="str">
        <f t="shared" si="61"/>
        <v>日</v>
      </c>
      <c r="L70" s="22" t="str">
        <f t="shared" si="61"/>
        <v>月</v>
      </c>
      <c r="M70" s="22" t="str">
        <f t="shared" si="61"/>
        <v>火</v>
      </c>
      <c r="N70" s="22" t="str">
        <f t="shared" si="61"/>
        <v>水</v>
      </c>
      <c r="O70" s="22" t="str">
        <f t="shared" si="61"/>
        <v>木</v>
      </c>
      <c r="P70" s="22" t="str">
        <f t="shared" si="61"/>
        <v>金</v>
      </c>
      <c r="Q70" s="22" t="str">
        <f t="shared" si="61"/>
        <v>土</v>
      </c>
      <c r="R70" s="22" t="str">
        <f t="shared" si="61"/>
        <v>日</v>
      </c>
      <c r="S70" s="22" t="str">
        <f t="shared" si="61"/>
        <v>月</v>
      </c>
      <c r="T70" s="22" t="str">
        <f t="shared" si="61"/>
        <v>火</v>
      </c>
      <c r="U70" s="22" t="str">
        <f t="shared" si="61"/>
        <v>水</v>
      </c>
      <c r="V70" s="22" t="str">
        <f t="shared" si="61"/>
        <v>木</v>
      </c>
      <c r="W70" s="22" t="str">
        <f t="shared" si="61"/>
        <v>金</v>
      </c>
      <c r="X70" s="22" t="str">
        <f t="shared" si="61"/>
        <v>土</v>
      </c>
      <c r="Y70" s="22" t="str">
        <f t="shared" si="61"/>
        <v>日</v>
      </c>
      <c r="Z70" s="22" t="str">
        <f t="shared" si="61"/>
        <v>月</v>
      </c>
      <c r="AA70" s="22" t="str">
        <f t="shared" si="61"/>
        <v>火</v>
      </c>
      <c r="AB70" s="22" t="str">
        <f t="shared" si="61"/>
        <v>水</v>
      </c>
      <c r="AC70" s="22" t="str">
        <f t="shared" si="61"/>
        <v>木</v>
      </c>
      <c r="AD70" s="22" t="str">
        <f t="shared" si="61"/>
        <v>金</v>
      </c>
      <c r="AE70" s="22" t="str">
        <f t="shared" si="61"/>
        <v>土</v>
      </c>
      <c r="AF70" s="22" t="str">
        <f t="shared" si="61"/>
        <v>日</v>
      </c>
      <c r="AG70" s="55" t="str">
        <f t="shared" si="61"/>
        <v>月</v>
      </c>
      <c r="AH70" s="81"/>
      <c r="AI70" s="98" t="s">
        <v>45</v>
      </c>
      <c r="AJ70" s="107" t="s">
        <v>19</v>
      </c>
      <c r="AK70" s="116" t="s">
        <v>58</v>
      </c>
      <c r="AL70" s="140" t="s">
        <v>45</v>
      </c>
      <c r="AM70" s="153" t="s">
        <v>22</v>
      </c>
      <c r="AN70" s="169">
        <f>COUNT(C69:AG69)</f>
        <v>31</v>
      </c>
      <c r="AO70" s="177">
        <f>AN70-AH70</f>
        <v>31</v>
      </c>
      <c r="AP70" s="185">
        <f>SUM(AO$8:AO72)</f>
        <v>182</v>
      </c>
      <c r="AQ70" s="186"/>
      <c r="AR70" s="193"/>
    </row>
    <row r="71" spans="2:45" s="5" customFormat="1" ht="62.1" customHeight="1">
      <c r="B71" s="12" t="s">
        <v>11</v>
      </c>
      <c r="C71" s="23" t="str">
        <f>IFERROR(VLOOKUP(C69,祝日一覧!$A:$C,3,FALSE),"")</f>
        <v/>
      </c>
      <c r="D71" s="23" t="str">
        <f>IFERROR(VLOOKUP(D69,祝日一覧!$A:$C,3,FALSE),"")</f>
        <v/>
      </c>
      <c r="E71" s="23" t="str">
        <f>IFERROR(VLOOKUP(E69,祝日一覧!$A:$C,3,FALSE),"")</f>
        <v/>
      </c>
      <c r="F71" s="23" t="str">
        <f>IFERROR(VLOOKUP(F69,祝日一覧!$A:$C,3,FALSE),"")</f>
        <v/>
      </c>
      <c r="G71" s="23" t="str">
        <f>IFERROR(VLOOKUP(G69,祝日一覧!$A:$C,3,FALSE),"")</f>
        <v/>
      </c>
      <c r="H71" s="23" t="str">
        <f>IFERROR(VLOOKUP(H69,祝日一覧!$A:$C,3,FALSE),"")</f>
        <v/>
      </c>
      <c r="I71" s="23" t="str">
        <f>IFERROR(VLOOKUP(I69,祝日一覧!$A:$C,3,FALSE),"")</f>
        <v/>
      </c>
      <c r="J71" s="23" t="str">
        <f>IFERROR(VLOOKUP(J69,祝日一覧!$A:$C,3,FALSE),"")</f>
        <v/>
      </c>
      <c r="K71" s="23" t="str">
        <f>IFERROR(VLOOKUP(K69,祝日一覧!$A:$C,3,FALSE),"")</f>
        <v/>
      </c>
      <c r="L71" s="23" t="str">
        <f>IFERROR(VLOOKUP(L69,祝日一覧!$A:$C,3,FALSE),"")</f>
        <v/>
      </c>
      <c r="M71" s="23" t="str">
        <f>IFERROR(VLOOKUP(M69,祝日一覧!$A:$C,3,FALSE),"")</f>
        <v/>
      </c>
      <c r="N71" s="23" t="str">
        <f>IFERROR(VLOOKUP(N69,祝日一覧!$A:$C,3,FALSE),"")</f>
        <v/>
      </c>
      <c r="O71" s="23" t="str">
        <f>IFERROR(VLOOKUP(O69,祝日一覧!$A:$C,3,FALSE),"")</f>
        <v/>
      </c>
      <c r="P71" s="23" t="str">
        <f>IFERROR(VLOOKUP(P69,祝日一覧!$A:$C,3,FALSE),"")</f>
        <v/>
      </c>
      <c r="Q71" s="23" t="str">
        <f>IFERROR(VLOOKUP(Q69,祝日一覧!$A:$C,3,FALSE),"")</f>
        <v/>
      </c>
      <c r="R71" s="23" t="str">
        <f>IFERROR(VLOOKUP(R69,祝日一覧!$A:$C,3,FALSE),"")</f>
        <v/>
      </c>
      <c r="S71" s="23" t="str">
        <f>IFERROR(VLOOKUP(S69,祝日一覧!$A:$C,3,FALSE),"")</f>
        <v/>
      </c>
      <c r="T71" s="23" t="str">
        <f>IFERROR(VLOOKUP(T69,祝日一覧!$A:$C,3,FALSE),"")</f>
        <v/>
      </c>
      <c r="U71" s="23" t="str">
        <f>IFERROR(VLOOKUP(U69,祝日一覧!$A:$C,3,FALSE),"")</f>
        <v/>
      </c>
      <c r="V71" s="23" t="str">
        <f>IFERROR(VLOOKUP(V69,祝日一覧!$A:$C,3,FALSE),"")</f>
        <v>春分の日</v>
      </c>
      <c r="W71" s="23" t="str">
        <f>IFERROR(VLOOKUP(W69,祝日一覧!$A:$C,3,FALSE),"")</f>
        <v/>
      </c>
      <c r="X71" s="23" t="str">
        <f>IFERROR(VLOOKUP(X69,祝日一覧!$A:$C,3,FALSE),"")</f>
        <v/>
      </c>
      <c r="Y71" s="23" t="str">
        <f>IFERROR(VLOOKUP(Y69,祝日一覧!$A:$C,3,FALSE),"")</f>
        <v/>
      </c>
      <c r="Z71" s="23" t="str">
        <f>IFERROR(VLOOKUP(Z69,祝日一覧!$A:$C,3,FALSE),"")</f>
        <v/>
      </c>
      <c r="AA71" s="23" t="str">
        <f>IFERROR(VLOOKUP(AA69,祝日一覧!$A:$C,3,FALSE),"")</f>
        <v/>
      </c>
      <c r="AB71" s="23" t="str">
        <f>IFERROR(VLOOKUP(AB69,祝日一覧!$A:$C,3,FALSE),"")</f>
        <v/>
      </c>
      <c r="AC71" s="23" t="str">
        <f>IFERROR(VLOOKUP(AC69,祝日一覧!$A:$C,3,FALSE),"")</f>
        <v/>
      </c>
      <c r="AD71" s="23" t="str">
        <f>IFERROR(VLOOKUP(AD69,祝日一覧!$A:$C,3,FALSE),"")</f>
        <v/>
      </c>
      <c r="AE71" s="23" t="str">
        <f>IFERROR(VLOOKUP(AE69,祝日一覧!$A:$C,3,FALSE),"")</f>
        <v/>
      </c>
      <c r="AF71" s="23" t="str">
        <f>IFERROR(VLOOKUP(AF69,祝日一覧!$A:$C,3,FALSE),"")</f>
        <v/>
      </c>
      <c r="AG71" s="71" t="str">
        <f>IFERROR(VLOOKUP(AG69,祝日一覧!$A:$C,3,FALSE),"")</f>
        <v/>
      </c>
      <c r="AH71" s="81"/>
      <c r="AI71" s="98"/>
      <c r="AJ71" s="107"/>
      <c r="AK71" s="116"/>
      <c r="AL71" s="141"/>
      <c r="AM71" s="154"/>
      <c r="AN71" s="170"/>
      <c r="AO71" s="178"/>
      <c r="AP71" s="186"/>
      <c r="AQ71" s="188"/>
      <c r="AR71" s="194"/>
      <c r="AS71" s="201"/>
    </row>
    <row r="72" spans="2:45" s="3" customFormat="1" ht="20.100000000000001" customHeight="1">
      <c r="B72" s="1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72"/>
      <c r="AH72" s="82"/>
      <c r="AI72" s="99"/>
      <c r="AJ72" s="108" t="e">
        <f>AVERAGE(AJ73:AJ78)</f>
        <v>#DIV/0!</v>
      </c>
      <c r="AK72" s="117" t="e">
        <f>IF(AJ72&gt;=0.285,"達成","未")</f>
        <v>#DIV/0!</v>
      </c>
      <c r="AL72" s="128"/>
      <c r="AM72" s="147" t="e">
        <f>AVERAGE(AM73:AM77)</f>
        <v>#DIV/0!</v>
      </c>
      <c r="AN72" s="165" t="s">
        <v>47</v>
      </c>
      <c r="AO72" s="175" t="s">
        <v>74</v>
      </c>
      <c r="AP72" s="184" t="s">
        <v>64</v>
      </c>
      <c r="AQ72" s="192" t="s">
        <v>62</v>
      </c>
      <c r="AR72" s="192" t="s">
        <v>63</v>
      </c>
      <c r="AS72" s="199" t="s">
        <v>73</v>
      </c>
    </row>
    <row r="73" spans="2:45" s="3" customFormat="1" ht="20.100000000000001" customHeight="1">
      <c r="B73" s="14" t="str">
        <f>IF($R$5&lt;&gt;"",$R$5,"-")</f>
        <v>-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69"/>
      <c r="AH73" s="78" t="str">
        <f t="shared" ref="AH73:AH78" si="62">IF(B73="-",B73,"手入力")</f>
        <v>-</v>
      </c>
      <c r="AI73" s="100">
        <f t="shared" ref="AI73:AI78" si="63">AQ73</f>
        <v>0</v>
      </c>
      <c r="AJ73" s="110" t="str">
        <f t="shared" ref="AJ73:AJ78" si="64">IFERROR(AI73/AO73,"")</f>
        <v/>
      </c>
      <c r="AK73" s="118" t="str">
        <f t="shared" ref="AK73:AK78" si="65">IFERROR(IF(B73="-",B73,IF(AI73/AO73&gt;=0.285,"達成","未")),"-")</f>
        <v>-</v>
      </c>
      <c r="AL73" s="137">
        <f t="shared" ref="AL73:AL78" si="66">AR73</f>
        <v>0</v>
      </c>
      <c r="AM73" s="148" t="str">
        <f t="shared" ref="AM73:AM78" si="67">IFERROR(AL73/AP73,"")</f>
        <v/>
      </c>
      <c r="AN73" s="163">
        <f>COUNT(C69:AG69)</f>
        <v>31</v>
      </c>
      <c r="AO73" s="173">
        <f t="shared" ref="AO73:AO78" si="68">IF(OR(B73="-",B73=""),0,IFERROR(AN73-AH73,))</f>
        <v>0</v>
      </c>
      <c r="AP73" s="173">
        <f t="shared" ref="AP73:AP78" si="69">AO73+AP61</f>
        <v>0</v>
      </c>
      <c r="AQ73" s="172">
        <f t="shared" ref="AQ73:AQ78" si="70">COUNTIF(C73:AG73,"○")</f>
        <v>0</v>
      </c>
      <c r="AR73" s="172">
        <f t="shared" ref="AR73:AR78" si="71">AR61+AQ73</f>
        <v>0</v>
      </c>
      <c r="AS73" s="200">
        <f>IF(AS74&gt;=1,0,IF(SUM(AO73:AO78)=0,1,IF(AK72="達成",1,0)))</f>
        <v>1</v>
      </c>
    </row>
    <row r="74" spans="2:45" s="3" customFormat="1" ht="20.100000000000001" customHeight="1">
      <c r="B74" s="15" t="str">
        <f>IF($S$5&lt;&gt;"",$S$5,"-")</f>
        <v>-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55"/>
      <c r="AH74" s="78" t="str">
        <f t="shared" si="62"/>
        <v>-</v>
      </c>
      <c r="AI74" s="97">
        <f t="shared" si="63"/>
        <v>0</v>
      </c>
      <c r="AJ74" s="109" t="str">
        <f t="shared" si="64"/>
        <v/>
      </c>
      <c r="AK74" s="119" t="str">
        <f t="shared" si="65"/>
        <v>-</v>
      </c>
      <c r="AL74" s="131">
        <f t="shared" si="66"/>
        <v>0</v>
      </c>
      <c r="AM74" s="149" t="str">
        <f t="shared" si="67"/>
        <v/>
      </c>
      <c r="AN74" s="163">
        <f>COUNT(C69:AG69)</f>
        <v>31</v>
      </c>
      <c r="AO74" s="173">
        <f t="shared" si="68"/>
        <v>0</v>
      </c>
      <c r="AP74" s="173">
        <f t="shared" si="69"/>
        <v>0</v>
      </c>
      <c r="AQ74" s="173">
        <f t="shared" si="70"/>
        <v>0</v>
      </c>
      <c r="AR74" s="173">
        <f t="shared" si="71"/>
        <v>0</v>
      </c>
      <c r="AS74" s="3">
        <f>COUNTIF(AH73:AH78,"手入力")</f>
        <v>0</v>
      </c>
    </row>
    <row r="75" spans="2:45" s="3" customFormat="1" ht="20.100000000000001" customHeight="1">
      <c r="B75" s="15" t="str">
        <f>IF($T$5&lt;&gt;"",$T$5,"-")</f>
        <v>-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55"/>
      <c r="AH75" s="78" t="str">
        <f t="shared" si="62"/>
        <v>-</v>
      </c>
      <c r="AI75" s="97">
        <f t="shared" si="63"/>
        <v>0</v>
      </c>
      <c r="AJ75" s="109" t="str">
        <f t="shared" si="64"/>
        <v/>
      </c>
      <c r="AK75" s="119" t="str">
        <f t="shared" si="65"/>
        <v>-</v>
      </c>
      <c r="AL75" s="131">
        <f t="shared" si="66"/>
        <v>0</v>
      </c>
      <c r="AM75" s="149" t="str">
        <f t="shared" si="67"/>
        <v/>
      </c>
      <c r="AN75" s="163">
        <f>COUNT(C69:AG69)</f>
        <v>31</v>
      </c>
      <c r="AO75" s="173">
        <f t="shared" si="68"/>
        <v>0</v>
      </c>
      <c r="AP75" s="173">
        <f t="shared" si="69"/>
        <v>0</v>
      </c>
      <c r="AQ75" s="173">
        <f t="shared" si="70"/>
        <v>0</v>
      </c>
      <c r="AR75" s="173">
        <f t="shared" si="71"/>
        <v>0</v>
      </c>
      <c r="AS75" s="3"/>
    </row>
    <row r="76" spans="2:45" s="3" customFormat="1" ht="20.100000000000001" customHeight="1">
      <c r="B76" s="15" t="str">
        <f>IF($U$5&lt;&gt;"",$U$5,"-")</f>
        <v>-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55"/>
      <c r="AH76" s="78" t="str">
        <f t="shared" si="62"/>
        <v>-</v>
      </c>
      <c r="AI76" s="97">
        <f t="shared" si="63"/>
        <v>0</v>
      </c>
      <c r="AJ76" s="109" t="str">
        <f t="shared" si="64"/>
        <v/>
      </c>
      <c r="AK76" s="119" t="str">
        <f t="shared" si="65"/>
        <v>-</v>
      </c>
      <c r="AL76" s="131">
        <f t="shared" si="66"/>
        <v>0</v>
      </c>
      <c r="AM76" s="149" t="str">
        <f t="shared" si="67"/>
        <v/>
      </c>
      <c r="AN76" s="163">
        <f>COUNT(C69:AG69)</f>
        <v>31</v>
      </c>
      <c r="AO76" s="173">
        <f t="shared" si="68"/>
        <v>0</v>
      </c>
      <c r="AP76" s="173">
        <f t="shared" si="69"/>
        <v>0</v>
      </c>
      <c r="AQ76" s="173">
        <f t="shared" si="70"/>
        <v>0</v>
      </c>
      <c r="AR76" s="173">
        <f t="shared" si="71"/>
        <v>0</v>
      </c>
      <c r="AS76" s="3"/>
    </row>
    <row r="77" spans="2:45" s="3" customFormat="1" ht="20.100000000000001" customHeight="1">
      <c r="B77" s="15" t="str">
        <f>IF($V$5&lt;&gt;"",$V$5,"-")</f>
        <v>-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55"/>
      <c r="AH77" s="78" t="str">
        <f t="shared" si="62"/>
        <v>-</v>
      </c>
      <c r="AI77" s="97">
        <f t="shared" si="63"/>
        <v>0</v>
      </c>
      <c r="AJ77" s="109" t="str">
        <f t="shared" si="64"/>
        <v/>
      </c>
      <c r="AK77" s="119" t="str">
        <f t="shared" si="65"/>
        <v>-</v>
      </c>
      <c r="AL77" s="131">
        <f t="shared" si="66"/>
        <v>0</v>
      </c>
      <c r="AM77" s="149" t="str">
        <f t="shared" si="67"/>
        <v/>
      </c>
      <c r="AN77" s="163">
        <f>COUNT(C69:AG69)</f>
        <v>31</v>
      </c>
      <c r="AO77" s="173">
        <f t="shared" si="68"/>
        <v>0</v>
      </c>
      <c r="AP77" s="173">
        <f t="shared" si="69"/>
        <v>0</v>
      </c>
      <c r="AQ77" s="173">
        <f t="shared" si="70"/>
        <v>0</v>
      </c>
      <c r="AR77" s="173">
        <f t="shared" si="71"/>
        <v>0</v>
      </c>
      <c r="AS77" s="3"/>
    </row>
    <row r="78" spans="2:45" s="3" customFormat="1" ht="20.100000000000001" customHeight="1">
      <c r="B78" s="16" t="str">
        <f>IF($W$5&lt;&gt;"",$W$5,"-")</f>
        <v>-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70"/>
      <c r="AH78" s="79" t="str">
        <f t="shared" si="62"/>
        <v>-</v>
      </c>
      <c r="AI78" s="99">
        <f t="shared" si="63"/>
        <v>0</v>
      </c>
      <c r="AJ78" s="108" t="str">
        <f t="shared" si="64"/>
        <v/>
      </c>
      <c r="AK78" s="117" t="str">
        <f t="shared" si="65"/>
        <v>-</v>
      </c>
      <c r="AL78" s="133">
        <f t="shared" si="66"/>
        <v>0</v>
      </c>
      <c r="AM78" s="147" t="str">
        <f t="shared" si="67"/>
        <v/>
      </c>
      <c r="AN78" s="163">
        <f>COUNT(C69:AG69)</f>
        <v>31</v>
      </c>
      <c r="AO78" s="173">
        <f t="shared" si="68"/>
        <v>0</v>
      </c>
      <c r="AP78" s="173">
        <f t="shared" si="69"/>
        <v>0</v>
      </c>
      <c r="AQ78" s="173">
        <f t="shared" si="70"/>
        <v>0</v>
      </c>
      <c r="AR78" s="173">
        <f t="shared" si="71"/>
        <v>0</v>
      </c>
      <c r="AS78" s="3"/>
    </row>
    <row r="79" spans="2:45" ht="14.25">
      <c r="AR79" s="4"/>
    </row>
    <row r="80" spans="2:45" ht="13.5" customHeight="1">
      <c r="B80" s="10" t="s">
        <v>6</v>
      </c>
      <c r="C80" s="20">
        <f>DATE(YEAR(C68),MONTH(C68)+1,DAY(C68))</f>
        <v>45748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76" t="s">
        <v>31</v>
      </c>
      <c r="AI80" s="96" t="s">
        <v>20</v>
      </c>
      <c r="AJ80" s="105"/>
      <c r="AK80" s="114"/>
      <c r="AL80" s="138" t="s">
        <v>15</v>
      </c>
      <c r="AM80" s="151"/>
      <c r="AN80" s="167" t="s">
        <v>30</v>
      </c>
      <c r="AO80" s="171" t="s">
        <v>33</v>
      </c>
      <c r="AP80" s="181" t="s">
        <v>1</v>
      </c>
      <c r="AQ80" s="187"/>
      <c r="AR80" s="159"/>
    </row>
    <row r="81" spans="2:45">
      <c r="B81" s="11" t="s">
        <v>9</v>
      </c>
      <c r="C81" s="21">
        <f>DATE(YEAR(C80),MONTH(C80),DAY(C80))</f>
        <v>45748</v>
      </c>
      <c r="D81" s="21">
        <f t="shared" ref="D81:AG81" si="72">IF(MONTH(DATE(YEAR(C81),MONTH(C81),DAY(C81)+1))=MONTH($C80),DATE(YEAR(C81),MONTH(C81),DAY(C81)+1),"")</f>
        <v>45749</v>
      </c>
      <c r="E81" s="21">
        <f t="shared" si="72"/>
        <v>45750</v>
      </c>
      <c r="F81" s="32">
        <f t="shared" si="72"/>
        <v>45751</v>
      </c>
      <c r="G81" s="21">
        <f t="shared" si="72"/>
        <v>45752</v>
      </c>
      <c r="H81" s="21">
        <f t="shared" si="72"/>
        <v>45753</v>
      </c>
      <c r="I81" s="21">
        <f t="shared" si="72"/>
        <v>45754</v>
      </c>
      <c r="J81" s="21">
        <f t="shared" si="72"/>
        <v>45755</v>
      </c>
      <c r="K81" s="21">
        <f t="shared" si="72"/>
        <v>45756</v>
      </c>
      <c r="L81" s="21">
        <f t="shared" si="72"/>
        <v>45757</v>
      </c>
      <c r="M81" s="21">
        <f t="shared" si="72"/>
        <v>45758</v>
      </c>
      <c r="N81" s="21">
        <f t="shared" si="72"/>
        <v>45759</v>
      </c>
      <c r="O81" s="21">
        <f t="shared" si="72"/>
        <v>45760</v>
      </c>
      <c r="P81" s="21">
        <f t="shared" si="72"/>
        <v>45761</v>
      </c>
      <c r="Q81" s="21">
        <f t="shared" si="72"/>
        <v>45762</v>
      </c>
      <c r="R81" s="21">
        <f t="shared" si="72"/>
        <v>45763</v>
      </c>
      <c r="S81" s="21">
        <f t="shared" si="72"/>
        <v>45764</v>
      </c>
      <c r="T81" s="21">
        <f t="shared" si="72"/>
        <v>45765</v>
      </c>
      <c r="U81" s="21">
        <f t="shared" si="72"/>
        <v>45766</v>
      </c>
      <c r="V81" s="21">
        <f t="shared" si="72"/>
        <v>45767</v>
      </c>
      <c r="W81" s="21">
        <f t="shared" si="72"/>
        <v>45768</v>
      </c>
      <c r="X81" s="21">
        <f t="shared" si="72"/>
        <v>45769</v>
      </c>
      <c r="Y81" s="21">
        <f t="shared" si="72"/>
        <v>45770</v>
      </c>
      <c r="Z81" s="21">
        <f t="shared" si="72"/>
        <v>45771</v>
      </c>
      <c r="AA81" s="21">
        <f t="shared" si="72"/>
        <v>45772</v>
      </c>
      <c r="AB81" s="21">
        <f t="shared" si="72"/>
        <v>45773</v>
      </c>
      <c r="AC81" s="21">
        <f t="shared" si="72"/>
        <v>45774</v>
      </c>
      <c r="AD81" s="21">
        <f t="shared" si="72"/>
        <v>45775</v>
      </c>
      <c r="AE81" s="21">
        <f t="shared" si="72"/>
        <v>45776</v>
      </c>
      <c r="AF81" s="21">
        <f t="shared" si="72"/>
        <v>45777</v>
      </c>
      <c r="AG81" s="67" t="str">
        <f t="shared" si="72"/>
        <v/>
      </c>
      <c r="AH81" s="77"/>
      <c r="AI81" s="97"/>
      <c r="AJ81" s="106"/>
      <c r="AK81" s="115"/>
      <c r="AL81" s="139"/>
      <c r="AM81" s="152"/>
      <c r="AN81" s="168"/>
      <c r="AO81" s="172"/>
      <c r="AP81" s="182"/>
      <c r="AQ81" s="187"/>
      <c r="AR81" s="159"/>
    </row>
    <row r="82" spans="2:45">
      <c r="B82" s="11" t="s">
        <v>3</v>
      </c>
      <c r="C82" s="22" t="str">
        <f t="shared" ref="C82:AG82" si="73">TEXT(C81,"aaa")</f>
        <v>火</v>
      </c>
      <c r="D82" s="22" t="str">
        <f t="shared" si="73"/>
        <v>水</v>
      </c>
      <c r="E82" s="22" t="str">
        <f t="shared" si="73"/>
        <v>木</v>
      </c>
      <c r="F82" s="33" t="str">
        <f t="shared" si="73"/>
        <v>金</v>
      </c>
      <c r="G82" s="22" t="str">
        <f t="shared" si="73"/>
        <v>土</v>
      </c>
      <c r="H82" s="22" t="str">
        <f t="shared" si="73"/>
        <v>日</v>
      </c>
      <c r="I82" s="22" t="str">
        <f t="shared" si="73"/>
        <v>月</v>
      </c>
      <c r="J82" s="22" t="str">
        <f t="shared" si="73"/>
        <v>火</v>
      </c>
      <c r="K82" s="22" t="str">
        <f t="shared" si="73"/>
        <v>水</v>
      </c>
      <c r="L82" s="22" t="str">
        <f t="shared" si="73"/>
        <v>木</v>
      </c>
      <c r="M82" s="22" t="str">
        <f t="shared" si="73"/>
        <v>金</v>
      </c>
      <c r="N82" s="22" t="str">
        <f t="shared" si="73"/>
        <v>土</v>
      </c>
      <c r="O82" s="22" t="str">
        <f t="shared" si="73"/>
        <v>日</v>
      </c>
      <c r="P82" s="22" t="str">
        <f t="shared" si="73"/>
        <v>月</v>
      </c>
      <c r="Q82" s="22" t="str">
        <f t="shared" si="73"/>
        <v>火</v>
      </c>
      <c r="R82" s="22" t="str">
        <f t="shared" si="73"/>
        <v>水</v>
      </c>
      <c r="S82" s="22" t="str">
        <f t="shared" si="73"/>
        <v>木</v>
      </c>
      <c r="T82" s="22" t="str">
        <f t="shared" si="73"/>
        <v>金</v>
      </c>
      <c r="U82" s="22" t="str">
        <f t="shared" si="73"/>
        <v>土</v>
      </c>
      <c r="V82" s="22" t="str">
        <f t="shared" si="73"/>
        <v>日</v>
      </c>
      <c r="W82" s="22" t="str">
        <f t="shared" si="73"/>
        <v>月</v>
      </c>
      <c r="X82" s="22" t="str">
        <f t="shared" si="73"/>
        <v>火</v>
      </c>
      <c r="Y82" s="22" t="str">
        <f t="shared" si="73"/>
        <v>水</v>
      </c>
      <c r="Z82" s="22" t="str">
        <f t="shared" si="73"/>
        <v>木</v>
      </c>
      <c r="AA82" s="22" t="str">
        <f t="shared" si="73"/>
        <v>金</v>
      </c>
      <c r="AB82" s="22" t="str">
        <f t="shared" si="73"/>
        <v>土</v>
      </c>
      <c r="AC82" s="22" t="str">
        <f t="shared" si="73"/>
        <v>日</v>
      </c>
      <c r="AD82" s="22" t="str">
        <f t="shared" si="73"/>
        <v>月</v>
      </c>
      <c r="AE82" s="22" t="str">
        <f t="shared" si="73"/>
        <v>火</v>
      </c>
      <c r="AF82" s="22" t="str">
        <f t="shared" si="73"/>
        <v>水</v>
      </c>
      <c r="AG82" s="55" t="str">
        <f t="shared" si="73"/>
        <v/>
      </c>
      <c r="AH82" s="77"/>
      <c r="AI82" s="98" t="s">
        <v>45</v>
      </c>
      <c r="AJ82" s="107" t="s">
        <v>19</v>
      </c>
      <c r="AK82" s="116" t="s">
        <v>58</v>
      </c>
      <c r="AL82" s="140" t="s">
        <v>45</v>
      </c>
      <c r="AM82" s="153" t="s">
        <v>22</v>
      </c>
      <c r="AN82" s="167">
        <f>COUNT(C81:AG81)</f>
        <v>30</v>
      </c>
      <c r="AO82" s="171">
        <f>AN82-AH82</f>
        <v>30</v>
      </c>
      <c r="AP82" s="171">
        <f>SUM(AO$8:AO84)</f>
        <v>212</v>
      </c>
      <c r="AQ82" s="186"/>
      <c r="AR82" s="193"/>
    </row>
    <row r="83" spans="2:45" s="5" customFormat="1" ht="62.45" customHeight="1">
      <c r="B83" s="12" t="s">
        <v>11</v>
      </c>
      <c r="C83" s="23" t="str">
        <f>IFERROR(VLOOKUP(C81,祝日一覧!$A:$C,3,FALSE),"")</f>
        <v/>
      </c>
      <c r="D83" s="23" t="str">
        <f>IFERROR(VLOOKUP(D81,祝日一覧!$A:$C,3,FALSE),"")</f>
        <v/>
      </c>
      <c r="E83" s="23" t="str">
        <f>IFERROR(VLOOKUP(E81,祝日一覧!$A:$C,3,FALSE),"")</f>
        <v/>
      </c>
      <c r="F83" s="23" t="str">
        <f>IFERROR(VLOOKUP(F81,祝日一覧!$A:$C,3,FALSE),"")</f>
        <v/>
      </c>
      <c r="G83" s="23" t="str">
        <f>IFERROR(VLOOKUP(G81,祝日一覧!$A:$C,3,FALSE),"")</f>
        <v/>
      </c>
      <c r="H83" s="23" t="str">
        <f>IFERROR(VLOOKUP(H81,祝日一覧!$A:$C,3,FALSE),"")</f>
        <v/>
      </c>
      <c r="I83" s="23" t="str">
        <f>IFERROR(VLOOKUP(I81,祝日一覧!$A:$C,3,FALSE),"")</f>
        <v/>
      </c>
      <c r="J83" s="23" t="str">
        <f>IFERROR(VLOOKUP(J81,祝日一覧!$A:$C,3,FALSE),"")</f>
        <v/>
      </c>
      <c r="K83" s="23" t="str">
        <f>IFERROR(VLOOKUP(K81,祝日一覧!$A:$C,3,FALSE),"")</f>
        <v/>
      </c>
      <c r="L83" s="23" t="str">
        <f>IFERROR(VLOOKUP(L81,祝日一覧!$A:$C,3,FALSE),"")</f>
        <v/>
      </c>
      <c r="M83" s="23" t="str">
        <f>IFERROR(VLOOKUP(M81,祝日一覧!$A:$C,3,FALSE),"")</f>
        <v/>
      </c>
      <c r="N83" s="23" t="str">
        <f>IFERROR(VLOOKUP(N81,祝日一覧!$A:$C,3,FALSE),"")</f>
        <v/>
      </c>
      <c r="O83" s="23" t="str">
        <f>IFERROR(VLOOKUP(O81,祝日一覧!$A:$C,3,FALSE),"")</f>
        <v/>
      </c>
      <c r="P83" s="23" t="str">
        <f>IFERROR(VLOOKUP(P81,祝日一覧!$A:$C,3,FALSE),"")</f>
        <v/>
      </c>
      <c r="Q83" s="23" t="str">
        <f>IFERROR(VLOOKUP(Q81,祝日一覧!$A:$C,3,FALSE),"")</f>
        <v/>
      </c>
      <c r="R83" s="23" t="str">
        <f>IFERROR(VLOOKUP(R81,祝日一覧!$A:$C,3,FALSE),"")</f>
        <v/>
      </c>
      <c r="S83" s="23" t="str">
        <f>IFERROR(VLOOKUP(S81,祝日一覧!$A:$C,3,FALSE),"")</f>
        <v/>
      </c>
      <c r="T83" s="23" t="str">
        <f>IFERROR(VLOOKUP(T81,祝日一覧!$A:$C,3,FALSE),"")</f>
        <v/>
      </c>
      <c r="U83" s="23" t="str">
        <f>IFERROR(VLOOKUP(U81,祝日一覧!$A:$C,3,FALSE),"")</f>
        <v/>
      </c>
      <c r="V83" s="23" t="str">
        <f>IFERROR(VLOOKUP(V81,祝日一覧!$A:$C,3,FALSE),"")</f>
        <v/>
      </c>
      <c r="W83" s="23" t="str">
        <f>IFERROR(VLOOKUP(W81,祝日一覧!$A:$C,3,FALSE),"")</f>
        <v/>
      </c>
      <c r="X83" s="23" t="str">
        <f>IFERROR(VLOOKUP(X81,祝日一覧!$A:$C,3,FALSE),"")</f>
        <v/>
      </c>
      <c r="Y83" s="23" t="str">
        <f>IFERROR(VLOOKUP(Y81,祝日一覧!$A:$C,3,FALSE),"")</f>
        <v/>
      </c>
      <c r="Z83" s="23" t="str">
        <f>IFERROR(VLOOKUP(Z81,祝日一覧!$A:$C,3,FALSE),"")</f>
        <v/>
      </c>
      <c r="AA83" s="23" t="str">
        <f>IFERROR(VLOOKUP(AA81,祝日一覧!$A:$C,3,FALSE),"")</f>
        <v/>
      </c>
      <c r="AB83" s="23" t="str">
        <f>IFERROR(VLOOKUP(AB81,祝日一覧!$A:$C,3,FALSE),"")</f>
        <v/>
      </c>
      <c r="AC83" s="23" t="str">
        <f>IFERROR(VLOOKUP(AC81,祝日一覧!$A:$C,3,FALSE),"")</f>
        <v/>
      </c>
      <c r="AD83" s="23" t="str">
        <f>IFERROR(VLOOKUP(AD81,祝日一覧!$A:$C,3,FALSE),"")</f>
        <v/>
      </c>
      <c r="AE83" s="23" t="str">
        <f>IFERROR(VLOOKUP(AE81,祝日一覧!$A:$C,3,FALSE),"")</f>
        <v>昭和の日</v>
      </c>
      <c r="AF83" s="23" t="str">
        <f>IFERROR(VLOOKUP(AF81,祝日一覧!$A:$C,3,FALSE),"")</f>
        <v/>
      </c>
      <c r="AG83" s="71" t="str">
        <f>IFERROR(VLOOKUP(AG81,祝日一覧!$A:$C,3,FALSE),"")</f>
        <v/>
      </c>
      <c r="AH83" s="77"/>
      <c r="AI83" s="98"/>
      <c r="AJ83" s="107"/>
      <c r="AK83" s="116"/>
      <c r="AL83" s="141"/>
      <c r="AM83" s="154"/>
      <c r="AN83" s="168"/>
      <c r="AO83" s="172"/>
      <c r="AP83" s="172"/>
      <c r="AQ83" s="188"/>
      <c r="AR83" s="194"/>
      <c r="AS83" s="201"/>
    </row>
    <row r="84" spans="2:45" s="3" customFormat="1" ht="20.100000000000001" customHeight="1">
      <c r="B84" s="1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68"/>
      <c r="AH84" s="83"/>
      <c r="AI84" s="99"/>
      <c r="AJ84" s="108" t="e">
        <f>AVERAGE(AJ85:AJ90)</f>
        <v>#DIV/0!</v>
      </c>
      <c r="AK84" s="117" t="e">
        <f>IF(AJ84&gt;=0.285,"達成","未")</f>
        <v>#DIV/0!</v>
      </c>
      <c r="AL84" s="128"/>
      <c r="AM84" s="147" t="e">
        <f>AVERAGE(AM85:AM89)</f>
        <v>#DIV/0!</v>
      </c>
      <c r="AN84" s="165" t="s">
        <v>47</v>
      </c>
      <c r="AO84" s="175" t="s">
        <v>74</v>
      </c>
      <c r="AP84" s="184" t="s">
        <v>64</v>
      </c>
      <c r="AQ84" s="192" t="s">
        <v>62</v>
      </c>
      <c r="AR84" s="192" t="s">
        <v>63</v>
      </c>
      <c r="AS84" s="199" t="s">
        <v>73</v>
      </c>
    </row>
    <row r="85" spans="2:45" s="3" customFormat="1" ht="20.100000000000001" customHeight="1">
      <c r="B85" s="14" t="str">
        <f>IF($R$5&lt;&gt;"",$R$5,"-")</f>
        <v>-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69"/>
      <c r="AH85" s="84" t="str">
        <f t="shared" ref="AH85:AH90" si="74">IF(B85="-",B85,"手入力")</f>
        <v>-</v>
      </c>
      <c r="AI85" s="100">
        <f t="shared" ref="AI85:AI90" si="75">AQ85</f>
        <v>0</v>
      </c>
      <c r="AJ85" s="110" t="str">
        <f t="shared" ref="AJ85:AJ90" si="76">IFERROR(AI85/AO85,"")</f>
        <v/>
      </c>
      <c r="AK85" s="118" t="str">
        <f t="shared" ref="AK85:AK90" si="77">IFERROR(IF(B85="-",B85,IF(AI85/AO85&gt;=0.285,"達成","未")),"-")</f>
        <v>-</v>
      </c>
      <c r="AL85" s="137">
        <f t="shared" ref="AL85:AL90" si="78">AR85</f>
        <v>0</v>
      </c>
      <c r="AM85" s="148" t="str">
        <f t="shared" ref="AM85:AM90" si="79">IFERROR(AL85/AP85,"")</f>
        <v/>
      </c>
      <c r="AN85" s="163">
        <f>COUNT(C81:AG81)</f>
        <v>30</v>
      </c>
      <c r="AO85" s="173">
        <f t="shared" ref="AO85:AO90" si="80">IF(OR(B85="-",B85=""),0,IFERROR(AN85-AH85,))</f>
        <v>0</v>
      </c>
      <c r="AP85" s="173">
        <f t="shared" ref="AP85:AP90" si="81">AO85+AP73</f>
        <v>0</v>
      </c>
      <c r="AQ85" s="172">
        <f t="shared" ref="AQ85:AQ90" si="82">COUNTIF(C85:AG85,"○")</f>
        <v>0</v>
      </c>
      <c r="AR85" s="172">
        <f t="shared" ref="AR85:AR90" si="83">AR73+AQ85</f>
        <v>0</v>
      </c>
      <c r="AS85" s="200">
        <f>IF(AS86&gt;=1,0,IF(SUM(AO85:AO90)=0,1,IF(AK84="達成",1,0)))</f>
        <v>1</v>
      </c>
    </row>
    <row r="86" spans="2:45" s="3" customFormat="1" ht="20.100000000000001" customHeight="1">
      <c r="B86" s="15" t="str">
        <f>IF($S$5&lt;&gt;"",$S$5,"-")</f>
        <v>-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55"/>
      <c r="AH86" s="78" t="str">
        <f t="shared" si="74"/>
        <v>-</v>
      </c>
      <c r="AI86" s="97">
        <f t="shared" si="75"/>
        <v>0</v>
      </c>
      <c r="AJ86" s="109" t="str">
        <f t="shared" si="76"/>
        <v/>
      </c>
      <c r="AK86" s="119" t="str">
        <f t="shared" si="77"/>
        <v>-</v>
      </c>
      <c r="AL86" s="131">
        <f t="shared" si="78"/>
        <v>0</v>
      </c>
      <c r="AM86" s="149" t="str">
        <f t="shared" si="79"/>
        <v/>
      </c>
      <c r="AN86" s="163">
        <f>COUNT(C81:AG81)</f>
        <v>30</v>
      </c>
      <c r="AO86" s="173">
        <f t="shared" si="80"/>
        <v>0</v>
      </c>
      <c r="AP86" s="173">
        <f t="shared" si="81"/>
        <v>0</v>
      </c>
      <c r="AQ86" s="173">
        <f t="shared" si="82"/>
        <v>0</v>
      </c>
      <c r="AR86" s="173">
        <f t="shared" si="83"/>
        <v>0</v>
      </c>
      <c r="AS86" s="3">
        <f>COUNTIF(AH85:AH90,"手入力")</f>
        <v>0</v>
      </c>
    </row>
    <row r="87" spans="2:45" s="3" customFormat="1" ht="20.100000000000001" customHeight="1">
      <c r="B87" s="15" t="str">
        <f>IF($T$5&lt;&gt;"",$T$5,"-")</f>
        <v>-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55"/>
      <c r="AH87" s="78" t="str">
        <f t="shared" si="74"/>
        <v>-</v>
      </c>
      <c r="AI87" s="97">
        <f t="shared" si="75"/>
        <v>0</v>
      </c>
      <c r="AJ87" s="109" t="str">
        <f t="shared" si="76"/>
        <v/>
      </c>
      <c r="AK87" s="119" t="str">
        <f t="shared" si="77"/>
        <v>-</v>
      </c>
      <c r="AL87" s="131">
        <f t="shared" si="78"/>
        <v>0</v>
      </c>
      <c r="AM87" s="149" t="str">
        <f t="shared" si="79"/>
        <v/>
      </c>
      <c r="AN87" s="163">
        <f>COUNT(C81:AG81)</f>
        <v>30</v>
      </c>
      <c r="AO87" s="173">
        <f t="shared" si="80"/>
        <v>0</v>
      </c>
      <c r="AP87" s="173">
        <f t="shared" si="81"/>
        <v>0</v>
      </c>
      <c r="AQ87" s="173">
        <f t="shared" si="82"/>
        <v>0</v>
      </c>
      <c r="AR87" s="173">
        <f t="shared" si="83"/>
        <v>0</v>
      </c>
      <c r="AS87" s="3"/>
    </row>
    <row r="88" spans="2:45" s="3" customFormat="1" ht="20.100000000000001" customHeight="1">
      <c r="B88" s="15" t="str">
        <f>IF($U$5&lt;&gt;"",$U$5,"-")</f>
        <v>-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55"/>
      <c r="AH88" s="78" t="str">
        <f t="shared" si="74"/>
        <v>-</v>
      </c>
      <c r="AI88" s="97">
        <f t="shared" si="75"/>
        <v>0</v>
      </c>
      <c r="AJ88" s="109" t="str">
        <f t="shared" si="76"/>
        <v/>
      </c>
      <c r="AK88" s="119" t="str">
        <f t="shared" si="77"/>
        <v>-</v>
      </c>
      <c r="AL88" s="131">
        <f t="shared" si="78"/>
        <v>0</v>
      </c>
      <c r="AM88" s="149" t="str">
        <f t="shared" si="79"/>
        <v/>
      </c>
      <c r="AN88" s="163">
        <f>COUNT(C81:AG81)</f>
        <v>30</v>
      </c>
      <c r="AO88" s="173">
        <f t="shared" si="80"/>
        <v>0</v>
      </c>
      <c r="AP88" s="173">
        <f t="shared" si="81"/>
        <v>0</v>
      </c>
      <c r="AQ88" s="173">
        <f t="shared" si="82"/>
        <v>0</v>
      </c>
      <c r="AR88" s="173">
        <f t="shared" si="83"/>
        <v>0</v>
      </c>
      <c r="AS88" s="3"/>
    </row>
    <row r="89" spans="2:45" s="3" customFormat="1" ht="20.100000000000001" customHeight="1">
      <c r="B89" s="15" t="str">
        <f>IF($V$5&lt;&gt;"",$V$5,"-")</f>
        <v>-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55"/>
      <c r="AH89" s="78" t="str">
        <f t="shared" si="74"/>
        <v>-</v>
      </c>
      <c r="AI89" s="97">
        <f t="shared" si="75"/>
        <v>0</v>
      </c>
      <c r="AJ89" s="109" t="str">
        <f t="shared" si="76"/>
        <v/>
      </c>
      <c r="AK89" s="119" t="str">
        <f t="shared" si="77"/>
        <v>-</v>
      </c>
      <c r="AL89" s="131">
        <f t="shared" si="78"/>
        <v>0</v>
      </c>
      <c r="AM89" s="149" t="str">
        <f t="shared" si="79"/>
        <v/>
      </c>
      <c r="AN89" s="163">
        <f>COUNT(C81:AG81)</f>
        <v>30</v>
      </c>
      <c r="AO89" s="173">
        <f t="shared" si="80"/>
        <v>0</v>
      </c>
      <c r="AP89" s="173">
        <f t="shared" si="81"/>
        <v>0</v>
      </c>
      <c r="AQ89" s="173">
        <f t="shared" si="82"/>
        <v>0</v>
      </c>
      <c r="AR89" s="173">
        <f t="shared" si="83"/>
        <v>0</v>
      </c>
      <c r="AS89" s="3"/>
    </row>
    <row r="90" spans="2:45" s="3" customFormat="1" ht="20.100000000000001" customHeight="1">
      <c r="B90" s="16" t="str">
        <f>IF($W$5&lt;&gt;"",$W$5,"-")</f>
        <v>-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70"/>
      <c r="AH90" s="79" t="str">
        <f t="shared" si="74"/>
        <v>-</v>
      </c>
      <c r="AI90" s="99">
        <f t="shared" si="75"/>
        <v>0</v>
      </c>
      <c r="AJ90" s="108" t="str">
        <f t="shared" si="76"/>
        <v/>
      </c>
      <c r="AK90" s="117" t="str">
        <f t="shared" si="77"/>
        <v>-</v>
      </c>
      <c r="AL90" s="133">
        <f t="shared" si="78"/>
        <v>0</v>
      </c>
      <c r="AM90" s="147" t="str">
        <f t="shared" si="79"/>
        <v/>
      </c>
      <c r="AN90" s="163">
        <f>COUNT(C81:AG81)</f>
        <v>30</v>
      </c>
      <c r="AO90" s="173">
        <f t="shared" si="80"/>
        <v>0</v>
      </c>
      <c r="AP90" s="173">
        <f t="shared" si="81"/>
        <v>0</v>
      </c>
      <c r="AQ90" s="173">
        <f t="shared" si="82"/>
        <v>0</v>
      </c>
      <c r="AR90" s="173">
        <f t="shared" si="83"/>
        <v>0</v>
      </c>
      <c r="AS90" s="3"/>
    </row>
    <row r="91" spans="2:45" ht="14.25">
      <c r="AR91" s="4"/>
    </row>
    <row r="92" spans="2:45" ht="13.5" customHeight="1">
      <c r="B92" s="10" t="s">
        <v>6</v>
      </c>
      <c r="C92" s="20">
        <f>DATE(YEAR(C80),MONTH(C80)+1,DAY(C80))</f>
        <v>45778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76" t="s">
        <v>31</v>
      </c>
      <c r="AI92" s="96" t="s">
        <v>20</v>
      </c>
      <c r="AJ92" s="105"/>
      <c r="AK92" s="114"/>
      <c r="AL92" s="138" t="s">
        <v>15</v>
      </c>
      <c r="AM92" s="151"/>
      <c r="AN92" s="167" t="s">
        <v>30</v>
      </c>
      <c r="AO92" s="171" t="s">
        <v>33</v>
      </c>
      <c r="AP92" s="181" t="s">
        <v>1</v>
      </c>
      <c r="AQ92" s="187"/>
      <c r="AR92" s="159"/>
    </row>
    <row r="93" spans="2:45">
      <c r="B93" s="11" t="s">
        <v>9</v>
      </c>
      <c r="C93" s="21">
        <f>DATE(YEAR(C92),MONTH(C92),DAY(C92))</f>
        <v>45778</v>
      </c>
      <c r="D93" s="21">
        <f t="shared" ref="D93:AG93" si="84">IF(MONTH(DATE(YEAR(C93),MONTH(C93),DAY(C93)+1))=MONTH($C92),DATE(YEAR(C93),MONTH(C93),DAY(C93)+1),"")</f>
        <v>45779</v>
      </c>
      <c r="E93" s="21">
        <f t="shared" si="84"/>
        <v>45780</v>
      </c>
      <c r="F93" s="32">
        <f t="shared" si="84"/>
        <v>45781</v>
      </c>
      <c r="G93" s="21">
        <f t="shared" si="84"/>
        <v>45782</v>
      </c>
      <c r="H93" s="21">
        <f t="shared" si="84"/>
        <v>45783</v>
      </c>
      <c r="I93" s="21">
        <f t="shared" si="84"/>
        <v>45784</v>
      </c>
      <c r="J93" s="21">
        <f t="shared" si="84"/>
        <v>45785</v>
      </c>
      <c r="K93" s="21">
        <f t="shared" si="84"/>
        <v>45786</v>
      </c>
      <c r="L93" s="21">
        <f t="shared" si="84"/>
        <v>45787</v>
      </c>
      <c r="M93" s="21">
        <f t="shared" si="84"/>
        <v>45788</v>
      </c>
      <c r="N93" s="21">
        <f t="shared" si="84"/>
        <v>45789</v>
      </c>
      <c r="O93" s="21">
        <f t="shared" si="84"/>
        <v>45790</v>
      </c>
      <c r="P93" s="21">
        <f t="shared" si="84"/>
        <v>45791</v>
      </c>
      <c r="Q93" s="21">
        <f t="shared" si="84"/>
        <v>45792</v>
      </c>
      <c r="R93" s="21">
        <f t="shared" si="84"/>
        <v>45793</v>
      </c>
      <c r="S93" s="21">
        <f t="shared" si="84"/>
        <v>45794</v>
      </c>
      <c r="T93" s="21">
        <f t="shared" si="84"/>
        <v>45795</v>
      </c>
      <c r="U93" s="21">
        <f t="shared" si="84"/>
        <v>45796</v>
      </c>
      <c r="V93" s="21">
        <f t="shared" si="84"/>
        <v>45797</v>
      </c>
      <c r="W93" s="21">
        <f t="shared" si="84"/>
        <v>45798</v>
      </c>
      <c r="X93" s="21">
        <f t="shared" si="84"/>
        <v>45799</v>
      </c>
      <c r="Y93" s="21">
        <f t="shared" si="84"/>
        <v>45800</v>
      </c>
      <c r="Z93" s="21">
        <f t="shared" si="84"/>
        <v>45801</v>
      </c>
      <c r="AA93" s="21">
        <f t="shared" si="84"/>
        <v>45802</v>
      </c>
      <c r="AB93" s="21">
        <f t="shared" si="84"/>
        <v>45803</v>
      </c>
      <c r="AC93" s="21">
        <f t="shared" si="84"/>
        <v>45804</v>
      </c>
      <c r="AD93" s="21">
        <f t="shared" si="84"/>
        <v>45805</v>
      </c>
      <c r="AE93" s="21">
        <f t="shared" si="84"/>
        <v>45806</v>
      </c>
      <c r="AF93" s="21">
        <f t="shared" si="84"/>
        <v>45807</v>
      </c>
      <c r="AG93" s="67">
        <f t="shared" si="84"/>
        <v>45808</v>
      </c>
      <c r="AH93" s="77"/>
      <c r="AI93" s="97"/>
      <c r="AJ93" s="106"/>
      <c r="AK93" s="115"/>
      <c r="AL93" s="139"/>
      <c r="AM93" s="152"/>
      <c r="AN93" s="168"/>
      <c r="AO93" s="172"/>
      <c r="AP93" s="182"/>
      <c r="AQ93" s="187"/>
      <c r="AR93" s="159"/>
    </row>
    <row r="94" spans="2:45">
      <c r="B94" s="11" t="s">
        <v>3</v>
      </c>
      <c r="C94" s="22" t="str">
        <f t="shared" ref="C94:AG94" si="85">TEXT(C93,"aaa")</f>
        <v>木</v>
      </c>
      <c r="D94" s="22" t="str">
        <f t="shared" si="85"/>
        <v>金</v>
      </c>
      <c r="E94" s="22" t="str">
        <f t="shared" si="85"/>
        <v>土</v>
      </c>
      <c r="F94" s="33" t="str">
        <f t="shared" si="85"/>
        <v>日</v>
      </c>
      <c r="G94" s="22" t="str">
        <f t="shared" si="85"/>
        <v>月</v>
      </c>
      <c r="H94" s="22" t="str">
        <f t="shared" si="85"/>
        <v>火</v>
      </c>
      <c r="I94" s="22" t="str">
        <f t="shared" si="85"/>
        <v>水</v>
      </c>
      <c r="J94" s="22" t="str">
        <f t="shared" si="85"/>
        <v>木</v>
      </c>
      <c r="K94" s="22" t="str">
        <f t="shared" si="85"/>
        <v>金</v>
      </c>
      <c r="L94" s="22" t="str">
        <f t="shared" si="85"/>
        <v>土</v>
      </c>
      <c r="M94" s="22" t="str">
        <f t="shared" si="85"/>
        <v>日</v>
      </c>
      <c r="N94" s="22" t="str">
        <f t="shared" si="85"/>
        <v>月</v>
      </c>
      <c r="O94" s="22" t="str">
        <f t="shared" si="85"/>
        <v>火</v>
      </c>
      <c r="P94" s="22" t="str">
        <f t="shared" si="85"/>
        <v>水</v>
      </c>
      <c r="Q94" s="22" t="str">
        <f t="shared" si="85"/>
        <v>木</v>
      </c>
      <c r="R94" s="22" t="str">
        <f t="shared" si="85"/>
        <v>金</v>
      </c>
      <c r="S94" s="22" t="str">
        <f t="shared" si="85"/>
        <v>土</v>
      </c>
      <c r="T94" s="22" t="str">
        <f t="shared" si="85"/>
        <v>日</v>
      </c>
      <c r="U94" s="22" t="str">
        <f t="shared" si="85"/>
        <v>月</v>
      </c>
      <c r="V94" s="22" t="str">
        <f t="shared" si="85"/>
        <v>火</v>
      </c>
      <c r="W94" s="22" t="str">
        <f t="shared" si="85"/>
        <v>水</v>
      </c>
      <c r="X94" s="22" t="str">
        <f t="shared" si="85"/>
        <v>木</v>
      </c>
      <c r="Y94" s="22" t="str">
        <f t="shared" si="85"/>
        <v>金</v>
      </c>
      <c r="Z94" s="22" t="str">
        <f t="shared" si="85"/>
        <v>土</v>
      </c>
      <c r="AA94" s="22" t="str">
        <f t="shared" si="85"/>
        <v>日</v>
      </c>
      <c r="AB94" s="22" t="str">
        <f t="shared" si="85"/>
        <v>月</v>
      </c>
      <c r="AC94" s="22" t="str">
        <f t="shared" si="85"/>
        <v>火</v>
      </c>
      <c r="AD94" s="22" t="str">
        <f t="shared" si="85"/>
        <v>水</v>
      </c>
      <c r="AE94" s="22" t="str">
        <f t="shared" si="85"/>
        <v>木</v>
      </c>
      <c r="AF94" s="22" t="str">
        <f t="shared" si="85"/>
        <v>金</v>
      </c>
      <c r="AG94" s="55" t="str">
        <f t="shared" si="85"/>
        <v>土</v>
      </c>
      <c r="AH94" s="77"/>
      <c r="AI94" s="98" t="s">
        <v>45</v>
      </c>
      <c r="AJ94" s="107" t="s">
        <v>19</v>
      </c>
      <c r="AK94" s="116" t="s">
        <v>58</v>
      </c>
      <c r="AL94" s="140" t="s">
        <v>45</v>
      </c>
      <c r="AM94" s="153" t="s">
        <v>22</v>
      </c>
      <c r="AN94" s="167">
        <f>COUNT(C93:AG93)</f>
        <v>31</v>
      </c>
      <c r="AO94" s="171">
        <f>AN94-AH94</f>
        <v>31</v>
      </c>
      <c r="AP94" s="171">
        <f>SUM(AO$8:AO96)</f>
        <v>243</v>
      </c>
      <c r="AQ94" s="186"/>
      <c r="AR94" s="193"/>
    </row>
    <row r="95" spans="2:45" s="5" customFormat="1" ht="61.5" customHeight="1">
      <c r="B95" s="12" t="s">
        <v>11</v>
      </c>
      <c r="C95" s="23" t="str">
        <f>IFERROR(VLOOKUP(C93,祝日一覧!$A:$C,3,FALSE),"")</f>
        <v/>
      </c>
      <c r="D95" s="23" t="str">
        <f>IFERROR(VLOOKUP(D93,祝日一覧!$A:$C,3,FALSE),"")</f>
        <v/>
      </c>
      <c r="E95" s="23" t="str">
        <f>IFERROR(VLOOKUP(E93,祝日一覧!$A:$C,3,FALSE),"")</f>
        <v>憲法記念日</v>
      </c>
      <c r="F95" s="23" t="str">
        <f>IFERROR(VLOOKUP(F93,祝日一覧!$A:$C,3,FALSE),"")</f>
        <v>みどりの日</v>
      </c>
      <c r="G95" s="23" t="str">
        <f>IFERROR(VLOOKUP(G93,祝日一覧!$A:$C,3,FALSE),"")</f>
        <v>こどもの日</v>
      </c>
      <c r="H95" s="23" t="str">
        <f>IFERROR(VLOOKUP(H93,祝日一覧!$A:$C,3,FALSE),"")</f>
        <v>振替休日</v>
      </c>
      <c r="I95" s="23" t="str">
        <f>IFERROR(VLOOKUP(I93,祝日一覧!$A:$C,3,FALSE),"")</f>
        <v/>
      </c>
      <c r="J95" s="23" t="str">
        <f>IFERROR(VLOOKUP(J93,祝日一覧!$A:$C,3,FALSE),"")</f>
        <v/>
      </c>
      <c r="K95" s="23" t="str">
        <f>IFERROR(VLOOKUP(K93,祝日一覧!$A:$C,3,FALSE),"")</f>
        <v/>
      </c>
      <c r="L95" s="23" t="str">
        <f>IFERROR(VLOOKUP(L93,祝日一覧!$A:$C,3,FALSE),"")</f>
        <v/>
      </c>
      <c r="M95" s="23" t="str">
        <f>IFERROR(VLOOKUP(M93,祝日一覧!$A:$C,3,FALSE),"")</f>
        <v/>
      </c>
      <c r="N95" s="23" t="str">
        <f>IFERROR(VLOOKUP(N93,祝日一覧!$A:$C,3,FALSE),"")</f>
        <v/>
      </c>
      <c r="O95" s="23" t="str">
        <f>IFERROR(VLOOKUP(O93,祝日一覧!$A:$C,3,FALSE),"")</f>
        <v/>
      </c>
      <c r="P95" s="23" t="str">
        <f>IFERROR(VLOOKUP(P93,祝日一覧!$A:$C,3,FALSE),"")</f>
        <v/>
      </c>
      <c r="Q95" s="23" t="str">
        <f>IFERROR(VLOOKUP(Q93,祝日一覧!$A:$C,3,FALSE),"")</f>
        <v/>
      </c>
      <c r="R95" s="23" t="str">
        <f>IFERROR(VLOOKUP(R93,祝日一覧!$A:$C,3,FALSE),"")</f>
        <v/>
      </c>
      <c r="S95" s="23" t="str">
        <f>IFERROR(VLOOKUP(S93,祝日一覧!$A:$C,3,FALSE),"")</f>
        <v/>
      </c>
      <c r="T95" s="23" t="str">
        <f>IFERROR(VLOOKUP(T93,祝日一覧!$A:$C,3,FALSE),"")</f>
        <v/>
      </c>
      <c r="U95" s="23" t="str">
        <f>IFERROR(VLOOKUP(U93,祝日一覧!$A:$C,3,FALSE),"")</f>
        <v/>
      </c>
      <c r="V95" s="23" t="str">
        <f>IFERROR(VLOOKUP(V93,祝日一覧!$A:$C,3,FALSE),"")</f>
        <v/>
      </c>
      <c r="W95" s="23" t="str">
        <f>IFERROR(VLOOKUP(W93,祝日一覧!$A:$C,3,FALSE),"")</f>
        <v/>
      </c>
      <c r="X95" s="23" t="str">
        <f>IFERROR(VLOOKUP(X93,祝日一覧!$A:$C,3,FALSE),"")</f>
        <v/>
      </c>
      <c r="Y95" s="23" t="str">
        <f>IFERROR(VLOOKUP(Y93,祝日一覧!$A:$C,3,FALSE),"")</f>
        <v/>
      </c>
      <c r="Z95" s="23" t="str">
        <f>IFERROR(VLOOKUP(Z93,祝日一覧!$A:$C,3,FALSE),"")</f>
        <v/>
      </c>
      <c r="AA95" s="23" t="str">
        <f>IFERROR(VLOOKUP(AA93,祝日一覧!$A:$C,3,FALSE),"")</f>
        <v/>
      </c>
      <c r="AB95" s="23" t="str">
        <f>IFERROR(VLOOKUP(AB93,祝日一覧!$A:$C,3,FALSE),"")</f>
        <v/>
      </c>
      <c r="AC95" s="23" t="str">
        <f>IFERROR(VLOOKUP(AC93,祝日一覧!$A:$C,3,FALSE),"")</f>
        <v/>
      </c>
      <c r="AD95" s="23" t="str">
        <f>IFERROR(VLOOKUP(AD93,祝日一覧!$A:$C,3,FALSE),"")</f>
        <v/>
      </c>
      <c r="AE95" s="23" t="str">
        <f>IFERROR(VLOOKUP(AE93,祝日一覧!$A:$C,3,FALSE),"")</f>
        <v/>
      </c>
      <c r="AF95" s="23" t="str">
        <f>IFERROR(VLOOKUP(AF93,祝日一覧!$A:$C,3,FALSE),"")</f>
        <v/>
      </c>
      <c r="AG95" s="71" t="str">
        <f>IFERROR(VLOOKUP(AG93,祝日一覧!$A:$C,3,FALSE),"")</f>
        <v/>
      </c>
      <c r="AH95" s="77"/>
      <c r="AI95" s="98"/>
      <c r="AJ95" s="107"/>
      <c r="AK95" s="116"/>
      <c r="AL95" s="141"/>
      <c r="AM95" s="154"/>
      <c r="AN95" s="168"/>
      <c r="AO95" s="172"/>
      <c r="AP95" s="172"/>
      <c r="AQ95" s="188"/>
      <c r="AR95" s="194"/>
      <c r="AS95" s="201"/>
    </row>
    <row r="96" spans="2:45" s="3" customFormat="1" ht="20.100000000000001" customHeight="1">
      <c r="B96" s="1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68"/>
      <c r="AH96" s="83"/>
      <c r="AI96" s="99"/>
      <c r="AJ96" s="108" t="e">
        <f>AVERAGE(AJ97:AJ102)</f>
        <v>#DIV/0!</v>
      </c>
      <c r="AK96" s="117" t="e">
        <f>IF(AJ96&gt;=0.285,"達成","未")</f>
        <v>#DIV/0!</v>
      </c>
      <c r="AL96" s="128"/>
      <c r="AM96" s="147" t="e">
        <f>AVERAGE(AM97:AM101)</f>
        <v>#DIV/0!</v>
      </c>
      <c r="AN96" s="165" t="s">
        <v>47</v>
      </c>
      <c r="AO96" s="175" t="s">
        <v>74</v>
      </c>
      <c r="AP96" s="184" t="s">
        <v>64</v>
      </c>
      <c r="AQ96" s="192" t="s">
        <v>62</v>
      </c>
      <c r="AR96" s="192" t="s">
        <v>63</v>
      </c>
      <c r="AS96" s="199" t="s">
        <v>73</v>
      </c>
    </row>
    <row r="97" spans="1:45" s="3" customFormat="1" ht="20.100000000000001" customHeight="1">
      <c r="A97" s="3"/>
      <c r="B97" s="14" t="str">
        <f>IF($R$5&lt;&gt;"",$R$5,"-")</f>
        <v>-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46"/>
      <c r="AH97" s="85" t="str">
        <f t="shared" ref="AH97:AH102" si="86">IF(B97="-",B97,"手入力")</f>
        <v>-</v>
      </c>
      <c r="AI97" s="96">
        <f t="shared" ref="AI97:AI102" si="87">AQ97</f>
        <v>0</v>
      </c>
      <c r="AJ97" s="111" t="str">
        <f t="shared" ref="AJ97:AJ102" si="88">IFERROR(AI97/AO97,"")</f>
        <v/>
      </c>
      <c r="AK97" s="124" t="str">
        <f t="shared" ref="AK97:AK102" si="89">IFERROR(IF(B97="-",B97,IF(AI97/AO97&gt;=0.285,"達成","未")),"-")</f>
        <v>-</v>
      </c>
      <c r="AL97" s="130">
        <f t="shared" ref="AL97:AL102" si="90">AR97</f>
        <v>0</v>
      </c>
      <c r="AM97" s="150" t="str">
        <f t="shared" ref="AM97:AM102" si="91">IFERROR(AL97/AP97,"")</f>
        <v/>
      </c>
      <c r="AN97" s="163">
        <f>COUNT(C93:AG93)</f>
        <v>31</v>
      </c>
      <c r="AO97" s="173">
        <f t="shared" ref="AO97:AO102" si="92">IF(OR(B97="-",B97=""),0,IFERROR(AN97-AH97,))</f>
        <v>0</v>
      </c>
      <c r="AP97" s="173">
        <f t="shared" ref="AP97:AP102" si="93">AO97+AP85</f>
        <v>0</v>
      </c>
      <c r="AQ97" s="172">
        <f t="shared" ref="AQ97:AQ102" si="94">COUNTIF(C97:AG97,"○")</f>
        <v>0</v>
      </c>
      <c r="AR97" s="172">
        <f t="shared" ref="AR97:AR102" si="95">AR85+AQ97</f>
        <v>0</v>
      </c>
      <c r="AS97" s="200">
        <f>IF(AS98&gt;=1,0,IF(SUM(AO97:AO102)=0,1,IF(AK96="達成",1,0)))</f>
        <v>1</v>
      </c>
    </row>
    <row r="98" spans="1:45" s="3" customFormat="1" ht="20.100000000000001" customHeight="1">
      <c r="A98" s="3"/>
      <c r="B98" s="15" t="str">
        <f>IF($S$5&lt;&gt;"",$S$5,"-")</f>
        <v>-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74"/>
      <c r="AH98" s="86" t="str">
        <f t="shared" si="86"/>
        <v>-</v>
      </c>
      <c r="AI98" s="97">
        <f t="shared" si="87"/>
        <v>0</v>
      </c>
      <c r="AJ98" s="109" t="str">
        <f t="shared" si="88"/>
        <v/>
      </c>
      <c r="AK98" s="119" t="str">
        <f t="shared" si="89"/>
        <v>-</v>
      </c>
      <c r="AL98" s="131">
        <f t="shared" si="90"/>
        <v>0</v>
      </c>
      <c r="AM98" s="149" t="str">
        <f t="shared" si="91"/>
        <v/>
      </c>
      <c r="AN98" s="163">
        <f>COUNT(C93:AG93)</f>
        <v>31</v>
      </c>
      <c r="AO98" s="173">
        <f t="shared" si="92"/>
        <v>0</v>
      </c>
      <c r="AP98" s="173">
        <f t="shared" si="93"/>
        <v>0</v>
      </c>
      <c r="AQ98" s="173">
        <f t="shared" si="94"/>
        <v>0</v>
      </c>
      <c r="AR98" s="173">
        <f t="shared" si="95"/>
        <v>0</v>
      </c>
      <c r="AS98" s="3">
        <f>COUNTIF(AH97:AH102,"手入力")</f>
        <v>0</v>
      </c>
    </row>
    <row r="99" spans="1:45" s="3" customFormat="1" ht="20.100000000000001" customHeight="1">
      <c r="A99" s="3"/>
      <c r="B99" s="15" t="str">
        <f>IF($T$5&lt;&gt;"",$T$5,"-")</f>
        <v>-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74"/>
      <c r="AH99" s="86" t="str">
        <f t="shared" si="86"/>
        <v>-</v>
      </c>
      <c r="AI99" s="97">
        <f t="shared" si="87"/>
        <v>0</v>
      </c>
      <c r="AJ99" s="109" t="str">
        <f t="shared" si="88"/>
        <v/>
      </c>
      <c r="AK99" s="119" t="str">
        <f t="shared" si="89"/>
        <v>-</v>
      </c>
      <c r="AL99" s="131">
        <f t="shared" si="90"/>
        <v>0</v>
      </c>
      <c r="AM99" s="149" t="str">
        <f t="shared" si="91"/>
        <v/>
      </c>
      <c r="AN99" s="163">
        <f>COUNT(C93:AG93)</f>
        <v>31</v>
      </c>
      <c r="AO99" s="173">
        <f t="shared" si="92"/>
        <v>0</v>
      </c>
      <c r="AP99" s="173">
        <f t="shared" si="93"/>
        <v>0</v>
      </c>
      <c r="AQ99" s="173">
        <f t="shared" si="94"/>
        <v>0</v>
      </c>
      <c r="AR99" s="173">
        <f t="shared" si="95"/>
        <v>0</v>
      </c>
      <c r="AS99" s="3"/>
    </row>
    <row r="100" spans="1:45" s="3" customFormat="1" ht="20.100000000000001" customHeight="1">
      <c r="A100" s="3"/>
      <c r="B100" s="15" t="str">
        <f>IF($U$5&lt;&gt;"",$U$5,"-")</f>
        <v>-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74"/>
      <c r="AH100" s="86" t="str">
        <f t="shared" si="86"/>
        <v>-</v>
      </c>
      <c r="AI100" s="97">
        <f t="shared" si="87"/>
        <v>0</v>
      </c>
      <c r="AJ100" s="109" t="str">
        <f t="shared" si="88"/>
        <v/>
      </c>
      <c r="AK100" s="119" t="str">
        <f t="shared" si="89"/>
        <v>-</v>
      </c>
      <c r="AL100" s="131">
        <f t="shared" si="90"/>
        <v>0</v>
      </c>
      <c r="AM100" s="149" t="str">
        <f t="shared" si="91"/>
        <v/>
      </c>
      <c r="AN100" s="163">
        <f>COUNT(C93:AG93)</f>
        <v>31</v>
      </c>
      <c r="AO100" s="173">
        <f t="shared" si="92"/>
        <v>0</v>
      </c>
      <c r="AP100" s="173">
        <f t="shared" si="93"/>
        <v>0</v>
      </c>
      <c r="AQ100" s="173">
        <f t="shared" si="94"/>
        <v>0</v>
      </c>
      <c r="AR100" s="173">
        <f t="shared" si="95"/>
        <v>0</v>
      </c>
      <c r="AS100" s="3"/>
    </row>
    <row r="101" spans="1:45" s="3" customFormat="1" ht="20.100000000000001" customHeight="1">
      <c r="A101" s="3"/>
      <c r="B101" s="15" t="str">
        <f>IF($V$5&lt;&gt;"",$V$5,"-")</f>
        <v>-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74"/>
      <c r="AH101" s="86" t="str">
        <f t="shared" si="86"/>
        <v>-</v>
      </c>
      <c r="AI101" s="97">
        <f t="shared" si="87"/>
        <v>0</v>
      </c>
      <c r="AJ101" s="109" t="str">
        <f t="shared" si="88"/>
        <v/>
      </c>
      <c r="AK101" s="119" t="str">
        <f t="shared" si="89"/>
        <v>-</v>
      </c>
      <c r="AL101" s="131">
        <f t="shared" si="90"/>
        <v>0</v>
      </c>
      <c r="AM101" s="149" t="str">
        <f t="shared" si="91"/>
        <v/>
      </c>
      <c r="AN101" s="163">
        <f>COUNT(C93:AG93)</f>
        <v>31</v>
      </c>
      <c r="AO101" s="173">
        <f t="shared" si="92"/>
        <v>0</v>
      </c>
      <c r="AP101" s="173">
        <f t="shared" si="93"/>
        <v>0</v>
      </c>
      <c r="AQ101" s="173">
        <f t="shared" si="94"/>
        <v>0</v>
      </c>
      <c r="AR101" s="173">
        <f t="shared" si="95"/>
        <v>0</v>
      </c>
      <c r="AS101" s="3"/>
    </row>
    <row r="102" spans="1:45" s="3" customFormat="1" ht="20.100000000000001" customHeight="1">
      <c r="A102" s="3"/>
      <c r="B102" s="16" t="str">
        <f>IF($W$5&lt;&gt;"",$W$5,"-")</f>
        <v>-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75"/>
      <c r="AH102" s="87" t="str">
        <f t="shared" si="86"/>
        <v>-</v>
      </c>
      <c r="AI102" s="99">
        <f t="shared" si="87"/>
        <v>0</v>
      </c>
      <c r="AJ102" s="108" t="str">
        <f t="shared" si="88"/>
        <v/>
      </c>
      <c r="AK102" s="117" t="str">
        <f t="shared" si="89"/>
        <v>-</v>
      </c>
      <c r="AL102" s="133">
        <f t="shared" si="90"/>
        <v>0</v>
      </c>
      <c r="AM102" s="147" t="str">
        <f t="shared" si="91"/>
        <v/>
      </c>
      <c r="AN102" s="163">
        <f>COUNT(C93:AG93)</f>
        <v>31</v>
      </c>
      <c r="AO102" s="173">
        <f t="shared" si="92"/>
        <v>0</v>
      </c>
      <c r="AP102" s="173">
        <f t="shared" si="93"/>
        <v>0</v>
      </c>
      <c r="AQ102" s="173">
        <f t="shared" si="94"/>
        <v>0</v>
      </c>
      <c r="AR102" s="173">
        <f t="shared" si="95"/>
        <v>0</v>
      </c>
      <c r="AS102" s="3"/>
    </row>
    <row r="103" spans="1:45" s="3" customFormat="1" ht="14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"/>
      <c r="AI103" s="1"/>
      <c r="AJ103" s="3"/>
      <c r="AK103" s="1"/>
      <c r="AL103" s="1"/>
      <c r="AM103" s="1"/>
      <c r="AN103" s="4"/>
      <c r="AO103" s="4"/>
      <c r="AP103" s="4"/>
      <c r="AQ103" s="4"/>
      <c r="AR103" s="4"/>
      <c r="AS103" s="3"/>
    </row>
    <row r="104" spans="1:45" s="3" customFormat="1" ht="13.5" customHeight="1">
      <c r="A104" s="1"/>
      <c r="B104" s="10" t="s">
        <v>6</v>
      </c>
      <c r="C104" s="20">
        <f>DATE(YEAR(C92),MONTH(C92)+1,DAY(C92))</f>
        <v>45809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88" t="s">
        <v>31</v>
      </c>
      <c r="AI104" s="96" t="s">
        <v>20</v>
      </c>
      <c r="AJ104" s="105"/>
      <c r="AK104" s="114"/>
      <c r="AL104" s="138" t="s">
        <v>15</v>
      </c>
      <c r="AM104" s="151"/>
      <c r="AN104" s="167" t="s">
        <v>30</v>
      </c>
      <c r="AO104" s="171" t="s">
        <v>33</v>
      </c>
      <c r="AP104" s="181" t="s">
        <v>1</v>
      </c>
      <c r="AQ104" s="187"/>
      <c r="AR104" s="159"/>
      <c r="AS104" s="3"/>
    </row>
    <row r="105" spans="1:45" s="3" customFormat="1">
      <c r="A105" s="1"/>
      <c r="B105" s="11" t="s">
        <v>9</v>
      </c>
      <c r="C105" s="21">
        <f>DATE(YEAR(C104),MONTH(C104),DAY(C104))</f>
        <v>45809</v>
      </c>
      <c r="D105" s="21">
        <f t="shared" ref="D105:AG105" si="96">IF(MONTH(DATE(YEAR(C105),MONTH(C105),DAY(C105)+1))=MONTH($C104),DATE(YEAR(C105),MONTH(C105),DAY(C105)+1),"")</f>
        <v>45810</v>
      </c>
      <c r="E105" s="21">
        <f t="shared" si="96"/>
        <v>45811</v>
      </c>
      <c r="F105" s="32">
        <f t="shared" si="96"/>
        <v>45812</v>
      </c>
      <c r="G105" s="21">
        <f t="shared" si="96"/>
        <v>45813</v>
      </c>
      <c r="H105" s="21">
        <f t="shared" si="96"/>
        <v>45814</v>
      </c>
      <c r="I105" s="21">
        <f t="shared" si="96"/>
        <v>45815</v>
      </c>
      <c r="J105" s="21">
        <f t="shared" si="96"/>
        <v>45816</v>
      </c>
      <c r="K105" s="21">
        <f t="shared" si="96"/>
        <v>45817</v>
      </c>
      <c r="L105" s="21">
        <f t="shared" si="96"/>
        <v>45818</v>
      </c>
      <c r="M105" s="21">
        <f t="shared" si="96"/>
        <v>45819</v>
      </c>
      <c r="N105" s="21">
        <f t="shared" si="96"/>
        <v>45820</v>
      </c>
      <c r="O105" s="21">
        <f t="shared" si="96"/>
        <v>45821</v>
      </c>
      <c r="P105" s="21">
        <f t="shared" si="96"/>
        <v>45822</v>
      </c>
      <c r="Q105" s="21">
        <f t="shared" si="96"/>
        <v>45823</v>
      </c>
      <c r="R105" s="21">
        <f t="shared" si="96"/>
        <v>45824</v>
      </c>
      <c r="S105" s="21">
        <f t="shared" si="96"/>
        <v>45825</v>
      </c>
      <c r="T105" s="21">
        <f t="shared" si="96"/>
        <v>45826</v>
      </c>
      <c r="U105" s="21">
        <f t="shared" si="96"/>
        <v>45827</v>
      </c>
      <c r="V105" s="21">
        <f t="shared" si="96"/>
        <v>45828</v>
      </c>
      <c r="W105" s="21">
        <f t="shared" si="96"/>
        <v>45829</v>
      </c>
      <c r="X105" s="21">
        <f t="shared" si="96"/>
        <v>45830</v>
      </c>
      <c r="Y105" s="21">
        <f t="shared" si="96"/>
        <v>45831</v>
      </c>
      <c r="Z105" s="21">
        <f t="shared" si="96"/>
        <v>45832</v>
      </c>
      <c r="AA105" s="21">
        <f t="shared" si="96"/>
        <v>45833</v>
      </c>
      <c r="AB105" s="21">
        <f t="shared" si="96"/>
        <v>45834</v>
      </c>
      <c r="AC105" s="21">
        <f t="shared" si="96"/>
        <v>45835</v>
      </c>
      <c r="AD105" s="21">
        <f t="shared" si="96"/>
        <v>45836</v>
      </c>
      <c r="AE105" s="21">
        <f t="shared" si="96"/>
        <v>45837</v>
      </c>
      <c r="AF105" s="65">
        <f t="shared" si="96"/>
        <v>45838</v>
      </c>
      <c r="AG105" s="65" t="str">
        <f t="shared" si="96"/>
        <v/>
      </c>
      <c r="AH105" s="89"/>
      <c r="AI105" s="97"/>
      <c r="AJ105" s="106"/>
      <c r="AK105" s="115"/>
      <c r="AL105" s="139"/>
      <c r="AM105" s="152"/>
      <c r="AN105" s="168"/>
      <c r="AO105" s="172"/>
      <c r="AP105" s="182"/>
      <c r="AQ105" s="187"/>
      <c r="AR105" s="159"/>
      <c r="AS105" s="3"/>
    </row>
    <row r="106" spans="1:45" s="3" customFormat="1">
      <c r="A106" s="1"/>
      <c r="B106" s="11" t="s">
        <v>3</v>
      </c>
      <c r="C106" s="22" t="str">
        <f t="shared" ref="C106:AG106" si="97">TEXT(C105,"aaa")</f>
        <v>日</v>
      </c>
      <c r="D106" s="22" t="str">
        <f t="shared" si="97"/>
        <v>月</v>
      </c>
      <c r="E106" s="22" t="str">
        <f t="shared" si="97"/>
        <v>火</v>
      </c>
      <c r="F106" s="33" t="str">
        <f t="shared" si="97"/>
        <v>水</v>
      </c>
      <c r="G106" s="22" t="str">
        <f t="shared" si="97"/>
        <v>木</v>
      </c>
      <c r="H106" s="22" t="str">
        <f t="shared" si="97"/>
        <v>金</v>
      </c>
      <c r="I106" s="22" t="str">
        <f t="shared" si="97"/>
        <v>土</v>
      </c>
      <c r="J106" s="22" t="str">
        <f t="shared" si="97"/>
        <v>日</v>
      </c>
      <c r="K106" s="22" t="str">
        <f t="shared" si="97"/>
        <v>月</v>
      </c>
      <c r="L106" s="22" t="str">
        <f t="shared" si="97"/>
        <v>火</v>
      </c>
      <c r="M106" s="22" t="str">
        <f t="shared" si="97"/>
        <v>水</v>
      </c>
      <c r="N106" s="22" t="str">
        <f t="shared" si="97"/>
        <v>木</v>
      </c>
      <c r="O106" s="22" t="str">
        <f t="shared" si="97"/>
        <v>金</v>
      </c>
      <c r="P106" s="22" t="str">
        <f t="shared" si="97"/>
        <v>土</v>
      </c>
      <c r="Q106" s="22" t="str">
        <f t="shared" si="97"/>
        <v>日</v>
      </c>
      <c r="R106" s="22" t="str">
        <f t="shared" si="97"/>
        <v>月</v>
      </c>
      <c r="S106" s="22" t="str">
        <f t="shared" si="97"/>
        <v>火</v>
      </c>
      <c r="T106" s="22" t="str">
        <f t="shared" si="97"/>
        <v>水</v>
      </c>
      <c r="U106" s="22" t="str">
        <f t="shared" si="97"/>
        <v>木</v>
      </c>
      <c r="V106" s="22" t="str">
        <f t="shared" si="97"/>
        <v>金</v>
      </c>
      <c r="W106" s="22" t="str">
        <f t="shared" si="97"/>
        <v>土</v>
      </c>
      <c r="X106" s="22" t="str">
        <f t="shared" si="97"/>
        <v>日</v>
      </c>
      <c r="Y106" s="22" t="str">
        <f t="shared" si="97"/>
        <v>月</v>
      </c>
      <c r="Z106" s="22" t="str">
        <f t="shared" si="97"/>
        <v>火</v>
      </c>
      <c r="AA106" s="22" t="str">
        <f t="shared" si="97"/>
        <v>水</v>
      </c>
      <c r="AB106" s="22" t="str">
        <f t="shared" si="97"/>
        <v>木</v>
      </c>
      <c r="AC106" s="22" t="str">
        <f t="shared" si="97"/>
        <v>金</v>
      </c>
      <c r="AD106" s="22" t="str">
        <f t="shared" si="97"/>
        <v>土</v>
      </c>
      <c r="AE106" s="22" t="str">
        <f t="shared" si="97"/>
        <v>日</v>
      </c>
      <c r="AF106" s="66" t="str">
        <f t="shared" si="97"/>
        <v>月</v>
      </c>
      <c r="AG106" s="66" t="str">
        <f t="shared" si="97"/>
        <v/>
      </c>
      <c r="AH106" s="89"/>
      <c r="AI106" s="98" t="s">
        <v>45</v>
      </c>
      <c r="AJ106" s="107" t="s">
        <v>19</v>
      </c>
      <c r="AK106" s="116" t="s">
        <v>58</v>
      </c>
      <c r="AL106" s="140" t="s">
        <v>45</v>
      </c>
      <c r="AM106" s="153" t="s">
        <v>22</v>
      </c>
      <c r="AN106" s="167">
        <f>COUNT(C105:AG105)</f>
        <v>30</v>
      </c>
      <c r="AO106" s="171">
        <f>AN106-AH106</f>
        <v>30</v>
      </c>
      <c r="AP106" s="171">
        <f>SUM(AO$8:AO108)</f>
        <v>273</v>
      </c>
      <c r="AQ106" s="186"/>
      <c r="AR106" s="193"/>
      <c r="AS106" s="3"/>
    </row>
    <row r="107" spans="1:45" s="3" customFormat="1" ht="61.5" customHeight="1">
      <c r="A107" s="5"/>
      <c r="B107" s="12" t="s">
        <v>11</v>
      </c>
      <c r="C107" s="23" t="str">
        <f>IFERROR(VLOOKUP(C105,祝日一覧!$A:$C,3,FALSE),"")</f>
        <v/>
      </c>
      <c r="D107" s="23" t="str">
        <f>IFERROR(VLOOKUP(D105,祝日一覧!$A:$C,3,FALSE),"")</f>
        <v/>
      </c>
      <c r="E107" s="23" t="str">
        <f>IFERROR(VLOOKUP(E105,祝日一覧!$A:$C,3,FALSE),"")</f>
        <v/>
      </c>
      <c r="F107" s="23" t="str">
        <f>IFERROR(VLOOKUP(F105,祝日一覧!$A:$C,3,FALSE),"")</f>
        <v/>
      </c>
      <c r="G107" s="23" t="str">
        <f>IFERROR(VLOOKUP(G105,祝日一覧!$A:$C,3,FALSE),"")</f>
        <v/>
      </c>
      <c r="H107" s="23" t="str">
        <f>IFERROR(VLOOKUP(H105,祝日一覧!$A:$C,3,FALSE),"")</f>
        <v/>
      </c>
      <c r="I107" s="23" t="str">
        <f>IFERROR(VLOOKUP(I105,祝日一覧!$A:$C,3,FALSE),"")</f>
        <v/>
      </c>
      <c r="J107" s="23" t="str">
        <f>IFERROR(VLOOKUP(J105,祝日一覧!$A:$C,3,FALSE),"")</f>
        <v/>
      </c>
      <c r="K107" s="23" t="str">
        <f>IFERROR(VLOOKUP(K105,祝日一覧!$A:$C,3,FALSE),"")</f>
        <v/>
      </c>
      <c r="L107" s="23" t="str">
        <f>IFERROR(VLOOKUP(L105,祝日一覧!$A:$C,3,FALSE),"")</f>
        <v/>
      </c>
      <c r="M107" s="23" t="str">
        <f>IFERROR(VLOOKUP(M105,祝日一覧!$A:$C,3,FALSE),"")</f>
        <v/>
      </c>
      <c r="N107" s="23" t="str">
        <f>IFERROR(VLOOKUP(N105,祝日一覧!$A:$C,3,FALSE),"")</f>
        <v/>
      </c>
      <c r="O107" s="23" t="str">
        <f>IFERROR(VLOOKUP(O105,祝日一覧!$A:$C,3,FALSE),"")</f>
        <v/>
      </c>
      <c r="P107" s="23" t="str">
        <f>IFERROR(VLOOKUP(P105,祝日一覧!$A:$C,3,FALSE),"")</f>
        <v/>
      </c>
      <c r="Q107" s="23" t="str">
        <f>IFERROR(VLOOKUP(Q105,祝日一覧!$A:$C,3,FALSE),"")</f>
        <v/>
      </c>
      <c r="R107" s="23" t="str">
        <f>IFERROR(VLOOKUP(R105,祝日一覧!$A:$C,3,FALSE),"")</f>
        <v/>
      </c>
      <c r="S107" s="23" t="str">
        <f>IFERROR(VLOOKUP(S105,祝日一覧!$A:$C,3,FALSE),"")</f>
        <v/>
      </c>
      <c r="T107" s="23" t="str">
        <f>IFERROR(VLOOKUP(T105,祝日一覧!$A:$C,3,FALSE),"")</f>
        <v/>
      </c>
      <c r="U107" s="23" t="str">
        <f>IFERROR(VLOOKUP(U105,祝日一覧!$A:$C,3,FALSE),"")</f>
        <v/>
      </c>
      <c r="V107" s="23" t="str">
        <f>IFERROR(VLOOKUP(V105,祝日一覧!$A:$C,3,FALSE),"")</f>
        <v/>
      </c>
      <c r="W107" s="23" t="str">
        <f>IFERROR(VLOOKUP(W105,祝日一覧!$A:$C,3,FALSE),"")</f>
        <v/>
      </c>
      <c r="X107" s="23" t="str">
        <f>IFERROR(VLOOKUP(X105,祝日一覧!$A:$C,3,FALSE),"")</f>
        <v/>
      </c>
      <c r="Y107" s="23" t="str">
        <f>IFERROR(VLOOKUP(Y105,祝日一覧!$A:$C,3,FALSE),"")</f>
        <v/>
      </c>
      <c r="Z107" s="23" t="str">
        <f>IFERROR(VLOOKUP(Z105,祝日一覧!$A:$C,3,FALSE),"")</f>
        <v/>
      </c>
      <c r="AA107" s="23" t="str">
        <f>IFERROR(VLOOKUP(AA105,祝日一覧!$A:$C,3,FALSE),"")</f>
        <v/>
      </c>
      <c r="AB107" s="23" t="str">
        <f>IFERROR(VLOOKUP(AB105,祝日一覧!$A:$C,3,FALSE),"")</f>
        <v/>
      </c>
      <c r="AC107" s="23" t="str">
        <f>IFERROR(VLOOKUP(AC105,祝日一覧!$A:$C,3,FALSE),"")</f>
        <v/>
      </c>
      <c r="AD107" s="23" t="str">
        <f>IFERROR(VLOOKUP(AD105,祝日一覧!$A:$C,3,FALSE),"")</f>
        <v/>
      </c>
      <c r="AE107" s="23" t="str">
        <f>IFERROR(VLOOKUP(AE105,祝日一覧!$A:$C,3,FALSE),"")</f>
        <v/>
      </c>
      <c r="AF107" s="23" t="str">
        <f>IFERROR(VLOOKUP(AF105,祝日一覧!$A:$C,3,FALSE),"")</f>
        <v/>
      </c>
      <c r="AG107" s="23" t="str">
        <f>IFERROR(VLOOKUP(AG105,祝日一覧!$A:$C,3,FALSE),"")</f>
        <v/>
      </c>
      <c r="AH107" s="89"/>
      <c r="AI107" s="98"/>
      <c r="AJ107" s="107"/>
      <c r="AK107" s="116"/>
      <c r="AL107" s="141"/>
      <c r="AM107" s="154"/>
      <c r="AN107" s="168"/>
      <c r="AO107" s="172"/>
      <c r="AP107" s="172"/>
      <c r="AQ107" s="188"/>
      <c r="AR107" s="194"/>
      <c r="AS107" s="3"/>
    </row>
    <row r="108" spans="1:45" s="3" customFormat="1" ht="20.100000000000001" customHeight="1">
      <c r="A108" s="3"/>
      <c r="B108" s="1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89"/>
      <c r="AI108" s="99"/>
      <c r="AJ108" s="108" t="e">
        <f>AVERAGE(AJ109:AJ114)</f>
        <v>#DIV/0!</v>
      </c>
      <c r="AK108" s="117" t="e">
        <f>IF(AJ108&gt;=0.285,"達成","未")</f>
        <v>#DIV/0!</v>
      </c>
      <c r="AL108" s="128"/>
      <c r="AM108" s="147" t="e">
        <f>AVERAGE(AM109:AM113)</f>
        <v>#DIV/0!</v>
      </c>
      <c r="AN108" s="165" t="s">
        <v>47</v>
      </c>
      <c r="AO108" s="175" t="s">
        <v>74</v>
      </c>
      <c r="AP108" s="184" t="s">
        <v>64</v>
      </c>
      <c r="AQ108" s="192" t="s">
        <v>62</v>
      </c>
      <c r="AR108" s="192" t="s">
        <v>63</v>
      </c>
      <c r="AS108" s="199" t="s">
        <v>73</v>
      </c>
    </row>
    <row r="109" spans="1:45" s="3" customFormat="1" ht="20.100000000000001" customHeight="1">
      <c r="A109" s="3"/>
      <c r="B109" s="14" t="str">
        <f>IF($R$5&lt;&gt;"",$R$5,"-")</f>
        <v>-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90" t="str">
        <f t="shared" ref="AH109:AH114" si="98">IF(B109="-",B109,"手入力")</f>
        <v>-</v>
      </c>
      <c r="AI109" s="101">
        <f t="shared" ref="AI109:AI114" si="99">AQ109</f>
        <v>0</v>
      </c>
      <c r="AJ109" s="110" t="str">
        <f t="shared" ref="AJ109:AJ114" si="100">IFERROR(AI109/AO109,"")</f>
        <v/>
      </c>
      <c r="AK109" s="118" t="str">
        <f t="shared" ref="AK109:AK114" si="101">IFERROR(IF(B109="-",B109,IF(AI109/AO109&gt;=0.285,"達成","未")),"-")</f>
        <v>-</v>
      </c>
      <c r="AL109" s="130">
        <f t="shared" ref="AL109:AL114" si="102">AR109</f>
        <v>0</v>
      </c>
      <c r="AM109" s="150" t="str">
        <f t="shared" ref="AM109:AM114" si="103">IFERROR(AL109/AP109,"")</f>
        <v/>
      </c>
      <c r="AN109" s="163">
        <f>COUNT(C105:AG105)</f>
        <v>30</v>
      </c>
      <c r="AO109" s="173">
        <f t="shared" ref="AO109:AO114" si="104">IF(OR(B109="-",B109=""),0,IFERROR(AN109-AH109,))</f>
        <v>0</v>
      </c>
      <c r="AP109" s="173">
        <f t="shared" ref="AP109:AP114" si="105">AO109+AP97</f>
        <v>0</v>
      </c>
      <c r="AQ109" s="172">
        <f t="shared" ref="AQ109:AQ114" si="106">COUNTIF(C109:AG109,"○")</f>
        <v>0</v>
      </c>
      <c r="AR109" s="172">
        <f t="shared" ref="AR109:AR114" si="107">AR97+AQ109</f>
        <v>0</v>
      </c>
      <c r="AS109" s="200">
        <f>IF(AS110&gt;=1,0,IF(SUM(AO109:AO114)=0,1,IF(AK108="達成",1,0)))</f>
        <v>1</v>
      </c>
    </row>
    <row r="110" spans="1:45" s="3" customFormat="1" ht="20.100000000000001" customHeight="1">
      <c r="A110" s="3"/>
      <c r="B110" s="15" t="str">
        <f>IF($S$5&lt;&gt;"",$S$5,"-")</f>
        <v>-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91" t="str">
        <f t="shared" si="98"/>
        <v>-</v>
      </c>
      <c r="AI110" s="102">
        <f t="shared" si="99"/>
        <v>0</v>
      </c>
      <c r="AJ110" s="109" t="str">
        <f t="shared" si="100"/>
        <v/>
      </c>
      <c r="AK110" s="119" t="str">
        <f t="shared" si="101"/>
        <v>-</v>
      </c>
      <c r="AL110" s="131">
        <f t="shared" si="102"/>
        <v>0</v>
      </c>
      <c r="AM110" s="149" t="str">
        <f t="shared" si="103"/>
        <v/>
      </c>
      <c r="AN110" s="163">
        <f>COUNT(C105:AG105)</f>
        <v>30</v>
      </c>
      <c r="AO110" s="173">
        <f t="shared" si="104"/>
        <v>0</v>
      </c>
      <c r="AP110" s="173">
        <f t="shared" si="105"/>
        <v>0</v>
      </c>
      <c r="AQ110" s="173">
        <f t="shared" si="106"/>
        <v>0</v>
      </c>
      <c r="AR110" s="173">
        <f t="shared" si="107"/>
        <v>0</v>
      </c>
      <c r="AS110" s="3">
        <f>COUNTIF(AH109:AH114,"手入力")</f>
        <v>0</v>
      </c>
    </row>
    <row r="111" spans="1:45" s="3" customFormat="1" ht="20.100000000000001" customHeight="1">
      <c r="A111" s="3"/>
      <c r="B111" s="15" t="str">
        <f>IF($T$5&lt;&gt;"",$T$5,"-")</f>
        <v>-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91" t="str">
        <f t="shared" si="98"/>
        <v>-</v>
      </c>
      <c r="AI111" s="102">
        <f t="shared" si="99"/>
        <v>0</v>
      </c>
      <c r="AJ111" s="109" t="str">
        <f t="shared" si="100"/>
        <v/>
      </c>
      <c r="AK111" s="119" t="str">
        <f t="shared" si="101"/>
        <v>-</v>
      </c>
      <c r="AL111" s="131">
        <f t="shared" si="102"/>
        <v>0</v>
      </c>
      <c r="AM111" s="149" t="str">
        <f t="shared" si="103"/>
        <v/>
      </c>
      <c r="AN111" s="163">
        <f>COUNT(C105:AG105)</f>
        <v>30</v>
      </c>
      <c r="AO111" s="173">
        <f t="shared" si="104"/>
        <v>0</v>
      </c>
      <c r="AP111" s="173">
        <f t="shared" si="105"/>
        <v>0</v>
      </c>
      <c r="AQ111" s="173">
        <f t="shared" si="106"/>
        <v>0</v>
      </c>
      <c r="AR111" s="173">
        <f t="shared" si="107"/>
        <v>0</v>
      </c>
      <c r="AS111" s="3"/>
    </row>
    <row r="112" spans="1:45" s="3" customFormat="1" ht="20.100000000000001" customHeight="1">
      <c r="A112" s="3"/>
      <c r="B112" s="15" t="str">
        <f>IF($U$5&lt;&gt;"",$U$5,"-")</f>
        <v>-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91" t="str">
        <f t="shared" si="98"/>
        <v>-</v>
      </c>
      <c r="AI112" s="102">
        <f t="shared" si="99"/>
        <v>0</v>
      </c>
      <c r="AJ112" s="109" t="str">
        <f t="shared" si="100"/>
        <v/>
      </c>
      <c r="AK112" s="119" t="str">
        <f t="shared" si="101"/>
        <v>-</v>
      </c>
      <c r="AL112" s="131">
        <f t="shared" si="102"/>
        <v>0</v>
      </c>
      <c r="AM112" s="149" t="str">
        <f t="shared" si="103"/>
        <v/>
      </c>
      <c r="AN112" s="163">
        <f>COUNT(C105:AG105)</f>
        <v>30</v>
      </c>
      <c r="AO112" s="173">
        <f t="shared" si="104"/>
        <v>0</v>
      </c>
      <c r="AP112" s="173">
        <f t="shared" si="105"/>
        <v>0</v>
      </c>
      <c r="AQ112" s="173">
        <f t="shared" si="106"/>
        <v>0</v>
      </c>
      <c r="AR112" s="173">
        <f t="shared" si="107"/>
        <v>0</v>
      </c>
      <c r="AS112" s="3"/>
    </row>
    <row r="113" spans="1:45" s="3" customFormat="1" ht="20.100000000000001" customHeight="1">
      <c r="A113" s="3"/>
      <c r="B113" s="15" t="str">
        <f>IF($V$5&lt;&gt;"",$V$5,"-")</f>
        <v>-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91" t="str">
        <f t="shared" si="98"/>
        <v>-</v>
      </c>
      <c r="AI113" s="102">
        <f t="shared" si="99"/>
        <v>0</v>
      </c>
      <c r="AJ113" s="109" t="str">
        <f t="shared" si="100"/>
        <v/>
      </c>
      <c r="AK113" s="119" t="str">
        <f t="shared" si="101"/>
        <v>-</v>
      </c>
      <c r="AL113" s="131">
        <f t="shared" si="102"/>
        <v>0</v>
      </c>
      <c r="AM113" s="149" t="str">
        <f t="shared" si="103"/>
        <v/>
      </c>
      <c r="AN113" s="163">
        <f>COUNT(C105:AG105)</f>
        <v>30</v>
      </c>
      <c r="AO113" s="173">
        <f t="shared" si="104"/>
        <v>0</v>
      </c>
      <c r="AP113" s="173">
        <f t="shared" si="105"/>
        <v>0</v>
      </c>
      <c r="AQ113" s="173">
        <f t="shared" si="106"/>
        <v>0</v>
      </c>
      <c r="AR113" s="173">
        <f t="shared" si="107"/>
        <v>0</v>
      </c>
      <c r="AS113" s="3"/>
    </row>
    <row r="114" spans="1:45" s="3" customFormat="1" ht="20.100000000000001" customHeight="1">
      <c r="A114" s="3"/>
      <c r="B114" s="16" t="str">
        <f>IF($W$5&lt;&gt;"",$W$5,"-")</f>
        <v>-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92" t="str">
        <f t="shared" si="98"/>
        <v>-</v>
      </c>
      <c r="AI114" s="103">
        <f t="shared" si="99"/>
        <v>0</v>
      </c>
      <c r="AJ114" s="108" t="str">
        <f t="shared" si="100"/>
        <v/>
      </c>
      <c r="AK114" s="117" t="str">
        <f t="shared" si="101"/>
        <v>-</v>
      </c>
      <c r="AL114" s="133">
        <f t="shared" si="102"/>
        <v>0</v>
      </c>
      <c r="AM114" s="147" t="str">
        <f t="shared" si="103"/>
        <v/>
      </c>
      <c r="AN114" s="163">
        <f>COUNT(C105:AG105)</f>
        <v>30</v>
      </c>
      <c r="AO114" s="173">
        <f t="shared" si="104"/>
        <v>0</v>
      </c>
      <c r="AP114" s="173">
        <f t="shared" si="105"/>
        <v>0</v>
      </c>
      <c r="AQ114" s="173">
        <f t="shared" si="106"/>
        <v>0</v>
      </c>
      <c r="AR114" s="173">
        <f t="shared" si="107"/>
        <v>0</v>
      </c>
      <c r="AS114" s="3"/>
    </row>
    <row r="115" spans="1:45" s="3" customForma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1"/>
      <c r="AI115" s="1"/>
      <c r="AJ115" s="3"/>
      <c r="AK115" s="1"/>
      <c r="AL115" s="1"/>
      <c r="AM115" s="1"/>
      <c r="AN115" s="4"/>
      <c r="AO115" s="4"/>
      <c r="AP115" s="4"/>
      <c r="AQ115" s="4"/>
      <c r="AR115" s="4"/>
      <c r="AS115" s="3"/>
    </row>
    <row r="116" spans="1:45" s="3" customFormat="1" ht="12.95" hidden="1" customHeight="1" outlineLevel="1">
      <c r="A116" s="1"/>
      <c r="B116" s="10" t="s">
        <v>6</v>
      </c>
      <c r="C116" s="20">
        <f>DATE(YEAR(C104),MONTH(C104)+1,DAY(C104))</f>
        <v>45839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80" t="s">
        <v>31</v>
      </c>
      <c r="AI116" s="96" t="s">
        <v>20</v>
      </c>
      <c r="AJ116" s="105"/>
      <c r="AK116" s="114"/>
      <c r="AL116" s="138" t="s">
        <v>15</v>
      </c>
      <c r="AM116" s="151"/>
      <c r="AN116" s="167" t="s">
        <v>30</v>
      </c>
      <c r="AO116" s="171" t="s">
        <v>33</v>
      </c>
      <c r="AP116" s="181" t="s">
        <v>1</v>
      </c>
      <c r="AQ116" s="187"/>
      <c r="AR116" s="159"/>
      <c r="AS116" s="3"/>
    </row>
    <row r="117" spans="1:45" s="3" customFormat="1" ht="12.95" hidden="1" customHeight="1" outlineLevel="1">
      <c r="A117" s="1"/>
      <c r="B117" s="11" t="s">
        <v>9</v>
      </c>
      <c r="C117" s="21">
        <f>DATE(YEAR(C116),MONTH(C116),DAY(C116))</f>
        <v>45839</v>
      </c>
      <c r="D117" s="21">
        <f t="shared" ref="D117:AG117" si="108">IF(MONTH(DATE(YEAR(C117),MONTH(C117),DAY(C117)+1))=MONTH($C116),DATE(YEAR(C117),MONTH(C117),DAY(C117)+1),"")</f>
        <v>45840</v>
      </c>
      <c r="E117" s="21">
        <f t="shared" si="108"/>
        <v>45841</v>
      </c>
      <c r="F117" s="32">
        <f t="shared" si="108"/>
        <v>45842</v>
      </c>
      <c r="G117" s="21">
        <f t="shared" si="108"/>
        <v>45843</v>
      </c>
      <c r="H117" s="21">
        <f t="shared" si="108"/>
        <v>45844</v>
      </c>
      <c r="I117" s="21">
        <f t="shared" si="108"/>
        <v>45845</v>
      </c>
      <c r="J117" s="21">
        <f t="shared" si="108"/>
        <v>45846</v>
      </c>
      <c r="K117" s="21">
        <f t="shared" si="108"/>
        <v>45847</v>
      </c>
      <c r="L117" s="21">
        <f t="shared" si="108"/>
        <v>45848</v>
      </c>
      <c r="M117" s="21">
        <f t="shared" si="108"/>
        <v>45849</v>
      </c>
      <c r="N117" s="21">
        <f t="shared" si="108"/>
        <v>45850</v>
      </c>
      <c r="O117" s="21">
        <f t="shared" si="108"/>
        <v>45851</v>
      </c>
      <c r="P117" s="21">
        <f t="shared" si="108"/>
        <v>45852</v>
      </c>
      <c r="Q117" s="21">
        <f t="shared" si="108"/>
        <v>45853</v>
      </c>
      <c r="R117" s="21">
        <f t="shared" si="108"/>
        <v>45854</v>
      </c>
      <c r="S117" s="21">
        <f t="shared" si="108"/>
        <v>45855</v>
      </c>
      <c r="T117" s="21">
        <f t="shared" si="108"/>
        <v>45856</v>
      </c>
      <c r="U117" s="21">
        <f t="shared" si="108"/>
        <v>45857</v>
      </c>
      <c r="V117" s="21">
        <f t="shared" si="108"/>
        <v>45858</v>
      </c>
      <c r="W117" s="21">
        <f t="shared" si="108"/>
        <v>45859</v>
      </c>
      <c r="X117" s="21">
        <f t="shared" si="108"/>
        <v>45860</v>
      </c>
      <c r="Y117" s="21">
        <f t="shared" si="108"/>
        <v>45861</v>
      </c>
      <c r="Z117" s="21">
        <f t="shared" si="108"/>
        <v>45862</v>
      </c>
      <c r="AA117" s="21">
        <f t="shared" si="108"/>
        <v>45863</v>
      </c>
      <c r="AB117" s="21">
        <f t="shared" si="108"/>
        <v>45864</v>
      </c>
      <c r="AC117" s="21">
        <f t="shared" si="108"/>
        <v>45865</v>
      </c>
      <c r="AD117" s="21">
        <f t="shared" si="108"/>
        <v>45866</v>
      </c>
      <c r="AE117" s="21">
        <f t="shared" si="108"/>
        <v>45867</v>
      </c>
      <c r="AF117" s="21">
        <f t="shared" si="108"/>
        <v>45868</v>
      </c>
      <c r="AG117" s="67">
        <f t="shared" si="108"/>
        <v>45869</v>
      </c>
      <c r="AH117" s="81"/>
      <c r="AI117" s="97"/>
      <c r="AJ117" s="106"/>
      <c r="AK117" s="115"/>
      <c r="AL117" s="139"/>
      <c r="AM117" s="152"/>
      <c r="AN117" s="168"/>
      <c r="AO117" s="172"/>
      <c r="AP117" s="182"/>
      <c r="AQ117" s="187"/>
      <c r="AR117" s="159"/>
      <c r="AS117" s="3"/>
    </row>
    <row r="118" spans="1:45" s="3" customFormat="1" ht="12.95" hidden="1" customHeight="1" outlineLevel="1">
      <c r="A118" s="1"/>
      <c r="B118" s="11" t="s">
        <v>3</v>
      </c>
      <c r="C118" s="22" t="str">
        <f t="shared" ref="C118:AG118" si="109">TEXT(C117,"aaa")</f>
        <v>火</v>
      </c>
      <c r="D118" s="22" t="str">
        <f t="shared" si="109"/>
        <v>水</v>
      </c>
      <c r="E118" s="22" t="str">
        <f t="shared" si="109"/>
        <v>木</v>
      </c>
      <c r="F118" s="33" t="str">
        <f t="shared" si="109"/>
        <v>金</v>
      </c>
      <c r="G118" s="22" t="str">
        <f t="shared" si="109"/>
        <v>土</v>
      </c>
      <c r="H118" s="22" t="str">
        <f t="shared" si="109"/>
        <v>日</v>
      </c>
      <c r="I118" s="22" t="str">
        <f t="shared" si="109"/>
        <v>月</v>
      </c>
      <c r="J118" s="22" t="str">
        <f t="shared" si="109"/>
        <v>火</v>
      </c>
      <c r="K118" s="22" t="str">
        <f t="shared" si="109"/>
        <v>水</v>
      </c>
      <c r="L118" s="22" t="str">
        <f t="shared" si="109"/>
        <v>木</v>
      </c>
      <c r="M118" s="22" t="str">
        <f t="shared" si="109"/>
        <v>金</v>
      </c>
      <c r="N118" s="22" t="str">
        <f t="shared" si="109"/>
        <v>土</v>
      </c>
      <c r="O118" s="22" t="str">
        <f t="shared" si="109"/>
        <v>日</v>
      </c>
      <c r="P118" s="22" t="str">
        <f t="shared" si="109"/>
        <v>月</v>
      </c>
      <c r="Q118" s="22" t="str">
        <f t="shared" si="109"/>
        <v>火</v>
      </c>
      <c r="R118" s="22" t="str">
        <f t="shared" si="109"/>
        <v>水</v>
      </c>
      <c r="S118" s="22" t="str">
        <f t="shared" si="109"/>
        <v>木</v>
      </c>
      <c r="T118" s="22" t="str">
        <f t="shared" si="109"/>
        <v>金</v>
      </c>
      <c r="U118" s="22" t="str">
        <f t="shared" si="109"/>
        <v>土</v>
      </c>
      <c r="V118" s="22" t="str">
        <f t="shared" si="109"/>
        <v>日</v>
      </c>
      <c r="W118" s="22" t="str">
        <f t="shared" si="109"/>
        <v>月</v>
      </c>
      <c r="X118" s="22" t="str">
        <f t="shared" si="109"/>
        <v>火</v>
      </c>
      <c r="Y118" s="22" t="str">
        <f t="shared" si="109"/>
        <v>水</v>
      </c>
      <c r="Z118" s="22" t="str">
        <f t="shared" si="109"/>
        <v>木</v>
      </c>
      <c r="AA118" s="22" t="str">
        <f t="shared" si="109"/>
        <v>金</v>
      </c>
      <c r="AB118" s="22" t="str">
        <f t="shared" si="109"/>
        <v>土</v>
      </c>
      <c r="AC118" s="22" t="str">
        <f t="shared" si="109"/>
        <v>日</v>
      </c>
      <c r="AD118" s="22" t="str">
        <f t="shared" si="109"/>
        <v>月</v>
      </c>
      <c r="AE118" s="22" t="str">
        <f t="shared" si="109"/>
        <v>火</v>
      </c>
      <c r="AF118" s="22" t="str">
        <f t="shared" si="109"/>
        <v>水</v>
      </c>
      <c r="AG118" s="55" t="str">
        <f t="shared" si="109"/>
        <v>木</v>
      </c>
      <c r="AH118" s="81"/>
      <c r="AI118" s="98" t="s">
        <v>45</v>
      </c>
      <c r="AJ118" s="112" t="s">
        <v>19</v>
      </c>
      <c r="AK118" s="116" t="s">
        <v>58</v>
      </c>
      <c r="AL118" s="140" t="s">
        <v>45</v>
      </c>
      <c r="AM118" s="153" t="s">
        <v>22</v>
      </c>
      <c r="AN118" s="169">
        <f>COUNT(C117:AG117)</f>
        <v>31</v>
      </c>
      <c r="AO118" s="177">
        <f>AN118-AH118</f>
        <v>31</v>
      </c>
      <c r="AP118" s="185">
        <f>SUM(AO$8:AO120)</f>
        <v>304</v>
      </c>
      <c r="AQ118" s="186"/>
      <c r="AR118" s="193"/>
      <c r="AS118" s="3"/>
    </row>
    <row r="119" spans="1:45" s="3" customFormat="1" ht="27" hidden="1" customHeight="1" outlineLevel="1">
      <c r="A119" s="5"/>
      <c r="B119" s="12" t="s">
        <v>11</v>
      </c>
      <c r="C119" s="23" t="str">
        <f>IFERROR(VLOOKUP(C117,祝日一覧!$A:$C,3,FALSE),"")</f>
        <v/>
      </c>
      <c r="D119" s="23" t="str">
        <f>IFERROR(VLOOKUP(D117,祝日一覧!$A:$C,3,FALSE),"")</f>
        <v/>
      </c>
      <c r="E119" s="23" t="str">
        <f>IFERROR(VLOOKUP(E117,祝日一覧!$A:$C,3,FALSE),"")</f>
        <v/>
      </c>
      <c r="F119" s="23" t="str">
        <f>IFERROR(VLOOKUP(F117,祝日一覧!$A:$C,3,FALSE),"")</f>
        <v/>
      </c>
      <c r="G119" s="23" t="str">
        <f>IFERROR(VLOOKUP(G117,祝日一覧!$A:$C,3,FALSE),"")</f>
        <v/>
      </c>
      <c r="H119" s="23" t="str">
        <f>IFERROR(VLOOKUP(H117,祝日一覧!$A:$C,3,FALSE),"")</f>
        <v/>
      </c>
      <c r="I119" s="23" t="str">
        <f>IFERROR(VLOOKUP(I117,祝日一覧!$A:$C,3,FALSE),"")</f>
        <v/>
      </c>
      <c r="J119" s="23" t="str">
        <f>IFERROR(VLOOKUP(J117,祝日一覧!$A:$C,3,FALSE),"")</f>
        <v/>
      </c>
      <c r="K119" s="23" t="str">
        <f>IFERROR(VLOOKUP(K117,祝日一覧!$A:$C,3,FALSE),"")</f>
        <v/>
      </c>
      <c r="L119" s="23" t="str">
        <f>IFERROR(VLOOKUP(L117,祝日一覧!$A:$C,3,FALSE),"")</f>
        <v/>
      </c>
      <c r="M119" s="23" t="str">
        <f>IFERROR(VLOOKUP(M117,祝日一覧!$A:$C,3,FALSE),"")</f>
        <v/>
      </c>
      <c r="N119" s="23" t="str">
        <f>IFERROR(VLOOKUP(N117,祝日一覧!$A:$C,3,FALSE),"")</f>
        <v/>
      </c>
      <c r="O119" s="23" t="str">
        <f>IFERROR(VLOOKUP(O117,祝日一覧!$A:$C,3,FALSE),"")</f>
        <v/>
      </c>
      <c r="P119" s="23" t="str">
        <f>IFERROR(VLOOKUP(P117,祝日一覧!$A:$C,3,FALSE),"")</f>
        <v/>
      </c>
      <c r="Q119" s="23" t="str">
        <f>IFERROR(VLOOKUP(Q117,祝日一覧!$A:$C,3,FALSE),"")</f>
        <v/>
      </c>
      <c r="R119" s="23" t="str">
        <f>IFERROR(VLOOKUP(R117,祝日一覧!$A:$C,3,FALSE),"")</f>
        <v/>
      </c>
      <c r="S119" s="23" t="str">
        <f>IFERROR(VLOOKUP(S117,祝日一覧!$A:$C,3,FALSE),"")</f>
        <v/>
      </c>
      <c r="T119" s="23" t="str">
        <f>IFERROR(VLOOKUP(T117,祝日一覧!$A:$C,3,FALSE),"")</f>
        <v/>
      </c>
      <c r="U119" s="23" t="str">
        <f>IFERROR(VLOOKUP(U117,祝日一覧!$A:$C,3,FALSE),"")</f>
        <v/>
      </c>
      <c r="V119" s="23" t="str">
        <f>IFERROR(VLOOKUP(V117,祝日一覧!$A:$C,3,FALSE),"")</f>
        <v/>
      </c>
      <c r="W119" s="23" t="str">
        <f>IFERROR(VLOOKUP(W117,祝日一覧!$A:$C,3,FALSE),"")</f>
        <v>海の日</v>
      </c>
      <c r="X119" s="23" t="str">
        <f>IFERROR(VLOOKUP(X117,祝日一覧!$A:$C,3,FALSE),"")</f>
        <v/>
      </c>
      <c r="Y119" s="23" t="str">
        <f>IFERROR(VLOOKUP(Y117,祝日一覧!$A:$C,3,FALSE),"")</f>
        <v/>
      </c>
      <c r="Z119" s="23" t="str">
        <f>IFERROR(VLOOKUP(Z117,祝日一覧!$A:$C,3,FALSE),"")</f>
        <v/>
      </c>
      <c r="AA119" s="23" t="str">
        <f>IFERROR(VLOOKUP(AA117,祝日一覧!$A:$C,3,FALSE),"")</f>
        <v/>
      </c>
      <c r="AB119" s="23" t="str">
        <f>IFERROR(VLOOKUP(AB117,祝日一覧!$A:$C,3,FALSE),"")</f>
        <v/>
      </c>
      <c r="AC119" s="23" t="str">
        <f>IFERROR(VLOOKUP(AC117,祝日一覧!$A:$C,3,FALSE),"")</f>
        <v/>
      </c>
      <c r="AD119" s="23" t="str">
        <f>IFERROR(VLOOKUP(AD117,祝日一覧!$A:$C,3,FALSE),"")</f>
        <v/>
      </c>
      <c r="AE119" s="23" t="str">
        <f>IFERROR(VLOOKUP(AE117,祝日一覧!$A:$C,3,FALSE),"")</f>
        <v/>
      </c>
      <c r="AF119" s="23" t="str">
        <f>IFERROR(VLOOKUP(AF117,祝日一覧!$A:$C,3,FALSE),"")</f>
        <v/>
      </c>
      <c r="AG119" s="71" t="str">
        <f>IFERROR(VLOOKUP(AG117,祝日一覧!$A:$C,3,FALSE),"")</f>
        <v/>
      </c>
      <c r="AH119" s="81"/>
      <c r="AI119" s="98"/>
      <c r="AJ119" s="112"/>
      <c r="AK119" s="116"/>
      <c r="AL119" s="141"/>
      <c r="AM119" s="154"/>
      <c r="AN119" s="170"/>
      <c r="AO119" s="178"/>
      <c r="AP119" s="186"/>
      <c r="AQ119" s="188"/>
      <c r="AR119" s="194"/>
      <c r="AS119" s="3"/>
    </row>
    <row r="120" spans="1:45" s="3" customFormat="1" ht="20.100000000000001" hidden="1" customHeight="1" outlineLevel="1">
      <c r="A120" s="3"/>
      <c r="B120" s="1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2"/>
      <c r="AH120" s="82"/>
      <c r="AI120" s="99"/>
      <c r="AJ120" s="108" t="e">
        <f>AVERAGE(AJ121:AJ126)</f>
        <v>#DIV/0!</v>
      </c>
      <c r="AK120" s="117" t="e">
        <f>IF(AJ120&gt;=0.285,"達成","未")</f>
        <v>#DIV/0!</v>
      </c>
      <c r="AL120" s="128"/>
      <c r="AM120" s="147" t="e">
        <f>AVERAGE(AM121:AM125)</f>
        <v>#DIV/0!</v>
      </c>
      <c r="AN120" s="165" t="s">
        <v>47</v>
      </c>
      <c r="AO120" s="175" t="s">
        <v>74</v>
      </c>
      <c r="AP120" s="184" t="s">
        <v>64</v>
      </c>
      <c r="AQ120" s="192" t="s">
        <v>62</v>
      </c>
      <c r="AR120" s="192" t="s">
        <v>63</v>
      </c>
      <c r="AS120" s="199" t="s">
        <v>73</v>
      </c>
    </row>
    <row r="121" spans="1:45" s="3" customFormat="1" ht="20.100000000000001" hidden="1" customHeight="1" outlineLevel="1">
      <c r="A121" s="3"/>
      <c r="B121" s="14" t="str">
        <f>IF($R$5&lt;&gt;"",$R$5,"-")</f>
        <v>-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69"/>
      <c r="AH121" s="84" t="str">
        <f t="shared" ref="AH121:AH126" si="110">IF(B121="-",B121,"手入力")</f>
        <v>-</v>
      </c>
      <c r="AI121" s="96">
        <f t="shared" ref="AI121:AI126" si="111">AQ121</f>
        <v>0</v>
      </c>
      <c r="AJ121" s="111" t="str">
        <f t="shared" ref="AJ121:AJ126" si="112">IFERROR(AI121/AO121,"")</f>
        <v/>
      </c>
      <c r="AK121" s="124" t="str">
        <f t="shared" ref="AK121:AK126" si="113">IFERROR(IF(B121="-",B121,IF(AI121/AO121&gt;=0.285,"達成","未")),"-")</f>
        <v>-</v>
      </c>
      <c r="AL121" s="130">
        <f t="shared" ref="AL121:AL126" si="114">AR121</f>
        <v>0</v>
      </c>
      <c r="AM121" s="150" t="str">
        <f t="shared" ref="AM121:AM126" si="115">IFERROR(AL121/AP121,"")</f>
        <v/>
      </c>
      <c r="AN121" s="163">
        <f>COUNT(C117:AG117)</f>
        <v>31</v>
      </c>
      <c r="AO121" s="173">
        <f t="shared" ref="AO121:AO126" si="116">IF(OR(B121="-",B121=""),0,IFERROR(AN121-AH121,))</f>
        <v>0</v>
      </c>
      <c r="AP121" s="173">
        <f t="shared" ref="AP121:AP126" si="117">AO121+AP109</f>
        <v>0</v>
      </c>
      <c r="AQ121" s="172">
        <f t="shared" ref="AQ121:AQ126" si="118">COUNTIF(C121:AG121,"○")</f>
        <v>0</v>
      </c>
      <c r="AR121" s="172">
        <f t="shared" ref="AR121:AR126" si="119">AR109+AQ121</f>
        <v>0</v>
      </c>
      <c r="AS121" s="200">
        <f>IF(AS122&gt;=1,0,IF(SUM(AO121:AO126)=0,1,IF(AK120="達成",1,0)))</f>
        <v>1</v>
      </c>
    </row>
    <row r="122" spans="1:45" s="3" customFormat="1" ht="20.100000000000001" hidden="1" customHeight="1" outlineLevel="1">
      <c r="A122" s="3"/>
      <c r="B122" s="15" t="str">
        <f>IF($S$5&lt;&gt;"",$S$5,"-")</f>
        <v>-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55"/>
      <c r="AH122" s="78" t="str">
        <f t="shared" si="110"/>
        <v>-</v>
      </c>
      <c r="AI122" s="97">
        <f t="shared" si="111"/>
        <v>0</v>
      </c>
      <c r="AJ122" s="109" t="str">
        <f t="shared" si="112"/>
        <v/>
      </c>
      <c r="AK122" s="119" t="str">
        <f t="shared" si="113"/>
        <v>-</v>
      </c>
      <c r="AL122" s="131">
        <f t="shared" si="114"/>
        <v>0</v>
      </c>
      <c r="AM122" s="149" t="str">
        <f t="shared" si="115"/>
        <v/>
      </c>
      <c r="AN122" s="163">
        <f>COUNT(C117:AG117)</f>
        <v>31</v>
      </c>
      <c r="AO122" s="173">
        <f t="shared" si="116"/>
        <v>0</v>
      </c>
      <c r="AP122" s="173">
        <f t="shared" si="117"/>
        <v>0</v>
      </c>
      <c r="AQ122" s="173">
        <f t="shared" si="118"/>
        <v>0</v>
      </c>
      <c r="AR122" s="173">
        <f t="shared" si="119"/>
        <v>0</v>
      </c>
      <c r="AS122" s="3">
        <f>COUNTIF(AH121:AH126,"手入力")</f>
        <v>0</v>
      </c>
    </row>
    <row r="123" spans="1:45" s="3" customFormat="1" ht="20.100000000000001" hidden="1" customHeight="1" outlineLevel="1">
      <c r="A123" s="3"/>
      <c r="B123" s="15" t="str">
        <f>IF($T$5&lt;&gt;"",$T$5,"-")</f>
        <v>-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55"/>
      <c r="AH123" s="78" t="str">
        <f t="shared" si="110"/>
        <v>-</v>
      </c>
      <c r="AI123" s="97">
        <f t="shared" si="111"/>
        <v>0</v>
      </c>
      <c r="AJ123" s="109" t="str">
        <f t="shared" si="112"/>
        <v/>
      </c>
      <c r="AK123" s="119" t="str">
        <f t="shared" si="113"/>
        <v>-</v>
      </c>
      <c r="AL123" s="131">
        <f t="shared" si="114"/>
        <v>0</v>
      </c>
      <c r="AM123" s="149" t="str">
        <f t="shared" si="115"/>
        <v/>
      </c>
      <c r="AN123" s="163">
        <f>COUNT(C117:AG117)</f>
        <v>31</v>
      </c>
      <c r="AO123" s="173">
        <f t="shared" si="116"/>
        <v>0</v>
      </c>
      <c r="AP123" s="173">
        <f t="shared" si="117"/>
        <v>0</v>
      </c>
      <c r="AQ123" s="173">
        <f t="shared" si="118"/>
        <v>0</v>
      </c>
      <c r="AR123" s="173">
        <f t="shared" si="119"/>
        <v>0</v>
      </c>
      <c r="AS123" s="3"/>
    </row>
    <row r="124" spans="1:45" s="3" customFormat="1" ht="20.100000000000001" hidden="1" customHeight="1" outlineLevel="1">
      <c r="A124" s="3"/>
      <c r="B124" s="15" t="str">
        <f>IF($U$5&lt;&gt;"",$U$5,"-")</f>
        <v>-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55"/>
      <c r="AH124" s="78" t="str">
        <f t="shared" si="110"/>
        <v>-</v>
      </c>
      <c r="AI124" s="97">
        <f t="shared" si="111"/>
        <v>0</v>
      </c>
      <c r="AJ124" s="109" t="str">
        <f t="shared" si="112"/>
        <v/>
      </c>
      <c r="AK124" s="119" t="str">
        <f t="shared" si="113"/>
        <v>-</v>
      </c>
      <c r="AL124" s="131">
        <f t="shared" si="114"/>
        <v>0</v>
      </c>
      <c r="AM124" s="149" t="str">
        <f t="shared" si="115"/>
        <v/>
      </c>
      <c r="AN124" s="163">
        <f>COUNT(C117:AG117)</f>
        <v>31</v>
      </c>
      <c r="AO124" s="173">
        <f t="shared" si="116"/>
        <v>0</v>
      </c>
      <c r="AP124" s="173">
        <f t="shared" si="117"/>
        <v>0</v>
      </c>
      <c r="AQ124" s="173">
        <f t="shared" si="118"/>
        <v>0</v>
      </c>
      <c r="AR124" s="173">
        <f t="shared" si="119"/>
        <v>0</v>
      </c>
      <c r="AS124" s="3"/>
    </row>
    <row r="125" spans="1:45" s="3" customFormat="1" ht="20.100000000000001" hidden="1" customHeight="1" outlineLevel="1">
      <c r="A125" s="3"/>
      <c r="B125" s="15" t="str">
        <f>IF($V$5&lt;&gt;"",$V$5,"-")</f>
        <v>-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55"/>
      <c r="AH125" s="78" t="str">
        <f t="shared" si="110"/>
        <v>-</v>
      </c>
      <c r="AI125" s="97">
        <f t="shared" si="111"/>
        <v>0</v>
      </c>
      <c r="AJ125" s="109" t="str">
        <f t="shared" si="112"/>
        <v/>
      </c>
      <c r="AK125" s="119" t="str">
        <f t="shared" si="113"/>
        <v>-</v>
      </c>
      <c r="AL125" s="131">
        <f t="shared" si="114"/>
        <v>0</v>
      </c>
      <c r="AM125" s="149" t="str">
        <f t="shared" si="115"/>
        <v/>
      </c>
      <c r="AN125" s="163">
        <f>COUNT(C117:AG117)</f>
        <v>31</v>
      </c>
      <c r="AO125" s="173">
        <f t="shared" si="116"/>
        <v>0</v>
      </c>
      <c r="AP125" s="173">
        <f t="shared" si="117"/>
        <v>0</v>
      </c>
      <c r="AQ125" s="173">
        <f t="shared" si="118"/>
        <v>0</v>
      </c>
      <c r="AR125" s="173">
        <f t="shared" si="119"/>
        <v>0</v>
      </c>
      <c r="AS125" s="3"/>
    </row>
    <row r="126" spans="1:45" s="3" customFormat="1" ht="20.100000000000001" hidden="1" customHeight="1" outlineLevel="1">
      <c r="A126" s="3"/>
      <c r="B126" s="16" t="str">
        <f>IF($W$5&lt;&gt;"",$W$5,"-")</f>
        <v>-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70"/>
      <c r="AH126" s="79" t="str">
        <f t="shared" si="110"/>
        <v>-</v>
      </c>
      <c r="AI126" s="99">
        <f t="shared" si="111"/>
        <v>0</v>
      </c>
      <c r="AJ126" s="108" t="str">
        <f t="shared" si="112"/>
        <v/>
      </c>
      <c r="AK126" s="117" t="str">
        <f t="shared" si="113"/>
        <v>-</v>
      </c>
      <c r="AL126" s="133">
        <f t="shared" si="114"/>
        <v>0</v>
      </c>
      <c r="AM126" s="147" t="str">
        <f t="shared" si="115"/>
        <v/>
      </c>
      <c r="AN126" s="163">
        <f>COUNT(C117:AG117)</f>
        <v>31</v>
      </c>
      <c r="AO126" s="173">
        <f t="shared" si="116"/>
        <v>0</v>
      </c>
      <c r="AP126" s="173">
        <f t="shared" si="117"/>
        <v>0</v>
      </c>
      <c r="AQ126" s="173">
        <f t="shared" si="118"/>
        <v>0</v>
      </c>
      <c r="AR126" s="173">
        <f t="shared" si="119"/>
        <v>0</v>
      </c>
      <c r="AS126" s="3"/>
    </row>
    <row r="127" spans="1:45" s="3" customFormat="1" hidden="1" outlineLevel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1"/>
      <c r="AI127" s="1"/>
      <c r="AJ127" s="3"/>
      <c r="AK127" s="1"/>
      <c r="AL127" s="1"/>
      <c r="AM127" s="1"/>
      <c r="AN127" s="4"/>
      <c r="AO127" s="4"/>
      <c r="AP127" s="4"/>
      <c r="AQ127" s="4"/>
      <c r="AR127" s="4"/>
      <c r="AS127" s="3"/>
    </row>
    <row r="128" spans="1:45" s="3" customFormat="1" ht="12.95" hidden="1" customHeight="1" outlineLevel="1">
      <c r="A128" s="1"/>
      <c r="B128" s="10" t="s">
        <v>6</v>
      </c>
      <c r="C128" s="20">
        <f>DATE(YEAR(C116),MONTH(C116)+1,DAY(C116))</f>
        <v>45870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80" t="s">
        <v>31</v>
      </c>
      <c r="AI128" s="96" t="s">
        <v>20</v>
      </c>
      <c r="AJ128" s="105"/>
      <c r="AK128" s="114"/>
      <c r="AL128" s="138" t="s">
        <v>15</v>
      </c>
      <c r="AM128" s="151"/>
      <c r="AN128" s="167" t="s">
        <v>30</v>
      </c>
      <c r="AO128" s="171" t="s">
        <v>33</v>
      </c>
      <c r="AP128" s="181" t="s">
        <v>1</v>
      </c>
      <c r="AQ128" s="187"/>
      <c r="AR128" s="159"/>
      <c r="AS128" s="3"/>
    </row>
    <row r="129" spans="1:45" s="3" customFormat="1" ht="12.95" hidden="1" customHeight="1" outlineLevel="1">
      <c r="A129" s="1"/>
      <c r="B129" s="11" t="s">
        <v>9</v>
      </c>
      <c r="C129" s="21">
        <f>DATE(YEAR(C128),MONTH(C128),DAY(C128))</f>
        <v>45870</v>
      </c>
      <c r="D129" s="21">
        <f t="shared" ref="D129:AG129" si="120">IF(MONTH(DATE(YEAR(C129),MONTH(C129),DAY(C129)+1))=MONTH($C128),DATE(YEAR(C129),MONTH(C129),DAY(C129)+1),"")</f>
        <v>45871</v>
      </c>
      <c r="E129" s="21">
        <f t="shared" si="120"/>
        <v>45872</v>
      </c>
      <c r="F129" s="32">
        <f t="shared" si="120"/>
        <v>45873</v>
      </c>
      <c r="G129" s="21">
        <f t="shared" si="120"/>
        <v>45874</v>
      </c>
      <c r="H129" s="21">
        <f t="shared" si="120"/>
        <v>45875</v>
      </c>
      <c r="I129" s="21">
        <f t="shared" si="120"/>
        <v>45876</v>
      </c>
      <c r="J129" s="21">
        <f t="shared" si="120"/>
        <v>45877</v>
      </c>
      <c r="K129" s="21">
        <f t="shared" si="120"/>
        <v>45878</v>
      </c>
      <c r="L129" s="21">
        <f t="shared" si="120"/>
        <v>45879</v>
      </c>
      <c r="M129" s="21">
        <f t="shared" si="120"/>
        <v>45880</v>
      </c>
      <c r="N129" s="21">
        <f t="shared" si="120"/>
        <v>45881</v>
      </c>
      <c r="O129" s="21">
        <f t="shared" si="120"/>
        <v>45882</v>
      </c>
      <c r="P129" s="21">
        <f t="shared" si="120"/>
        <v>45883</v>
      </c>
      <c r="Q129" s="21">
        <f t="shared" si="120"/>
        <v>45884</v>
      </c>
      <c r="R129" s="21">
        <f t="shared" si="120"/>
        <v>45885</v>
      </c>
      <c r="S129" s="21">
        <f t="shared" si="120"/>
        <v>45886</v>
      </c>
      <c r="T129" s="21">
        <f t="shared" si="120"/>
        <v>45887</v>
      </c>
      <c r="U129" s="21">
        <f t="shared" si="120"/>
        <v>45888</v>
      </c>
      <c r="V129" s="21">
        <f t="shared" si="120"/>
        <v>45889</v>
      </c>
      <c r="W129" s="21">
        <f t="shared" si="120"/>
        <v>45890</v>
      </c>
      <c r="X129" s="21">
        <f t="shared" si="120"/>
        <v>45891</v>
      </c>
      <c r="Y129" s="21">
        <f t="shared" si="120"/>
        <v>45892</v>
      </c>
      <c r="Z129" s="21">
        <f t="shared" si="120"/>
        <v>45893</v>
      </c>
      <c r="AA129" s="21">
        <f t="shared" si="120"/>
        <v>45894</v>
      </c>
      <c r="AB129" s="21">
        <f t="shared" si="120"/>
        <v>45895</v>
      </c>
      <c r="AC129" s="21">
        <f t="shared" si="120"/>
        <v>45896</v>
      </c>
      <c r="AD129" s="21">
        <f t="shared" si="120"/>
        <v>45897</v>
      </c>
      <c r="AE129" s="21">
        <f t="shared" si="120"/>
        <v>45898</v>
      </c>
      <c r="AF129" s="21">
        <f t="shared" si="120"/>
        <v>45899</v>
      </c>
      <c r="AG129" s="67">
        <f t="shared" si="120"/>
        <v>45900</v>
      </c>
      <c r="AH129" s="81"/>
      <c r="AI129" s="97"/>
      <c r="AJ129" s="106"/>
      <c r="AK129" s="115"/>
      <c r="AL129" s="139"/>
      <c r="AM129" s="152"/>
      <c r="AN129" s="168"/>
      <c r="AO129" s="172"/>
      <c r="AP129" s="182"/>
      <c r="AQ129" s="187"/>
      <c r="AR129" s="159"/>
      <c r="AS129" s="3"/>
    </row>
    <row r="130" spans="1:45" s="3" customFormat="1" ht="12.95" hidden="1" customHeight="1" outlineLevel="1">
      <c r="A130" s="1"/>
      <c r="B130" s="11" t="s">
        <v>3</v>
      </c>
      <c r="C130" s="22" t="str">
        <f t="shared" ref="C130:AG130" si="121">TEXT(C129,"aaa")</f>
        <v>金</v>
      </c>
      <c r="D130" s="22" t="str">
        <f t="shared" si="121"/>
        <v>土</v>
      </c>
      <c r="E130" s="22" t="str">
        <f t="shared" si="121"/>
        <v>日</v>
      </c>
      <c r="F130" s="33" t="str">
        <f t="shared" si="121"/>
        <v>月</v>
      </c>
      <c r="G130" s="22" t="str">
        <f t="shared" si="121"/>
        <v>火</v>
      </c>
      <c r="H130" s="22" t="str">
        <f t="shared" si="121"/>
        <v>水</v>
      </c>
      <c r="I130" s="22" t="str">
        <f t="shared" si="121"/>
        <v>木</v>
      </c>
      <c r="J130" s="22" t="str">
        <f t="shared" si="121"/>
        <v>金</v>
      </c>
      <c r="K130" s="22" t="str">
        <f t="shared" si="121"/>
        <v>土</v>
      </c>
      <c r="L130" s="22" t="str">
        <f t="shared" si="121"/>
        <v>日</v>
      </c>
      <c r="M130" s="22" t="str">
        <f t="shared" si="121"/>
        <v>月</v>
      </c>
      <c r="N130" s="22" t="str">
        <f t="shared" si="121"/>
        <v>火</v>
      </c>
      <c r="O130" s="22" t="str">
        <f t="shared" si="121"/>
        <v>水</v>
      </c>
      <c r="P130" s="22" t="str">
        <f t="shared" si="121"/>
        <v>木</v>
      </c>
      <c r="Q130" s="22" t="str">
        <f t="shared" si="121"/>
        <v>金</v>
      </c>
      <c r="R130" s="22" t="str">
        <f t="shared" si="121"/>
        <v>土</v>
      </c>
      <c r="S130" s="22" t="str">
        <f t="shared" si="121"/>
        <v>日</v>
      </c>
      <c r="T130" s="22" t="str">
        <f t="shared" si="121"/>
        <v>月</v>
      </c>
      <c r="U130" s="22" t="str">
        <f t="shared" si="121"/>
        <v>火</v>
      </c>
      <c r="V130" s="22" t="str">
        <f t="shared" si="121"/>
        <v>水</v>
      </c>
      <c r="W130" s="22" t="str">
        <f t="shared" si="121"/>
        <v>木</v>
      </c>
      <c r="X130" s="22" t="str">
        <f t="shared" si="121"/>
        <v>金</v>
      </c>
      <c r="Y130" s="22" t="str">
        <f t="shared" si="121"/>
        <v>土</v>
      </c>
      <c r="Z130" s="22" t="str">
        <f t="shared" si="121"/>
        <v>日</v>
      </c>
      <c r="AA130" s="22" t="str">
        <f t="shared" si="121"/>
        <v>月</v>
      </c>
      <c r="AB130" s="22" t="str">
        <f t="shared" si="121"/>
        <v>火</v>
      </c>
      <c r="AC130" s="22" t="str">
        <f t="shared" si="121"/>
        <v>水</v>
      </c>
      <c r="AD130" s="22" t="str">
        <f t="shared" si="121"/>
        <v>木</v>
      </c>
      <c r="AE130" s="22" t="str">
        <f t="shared" si="121"/>
        <v>金</v>
      </c>
      <c r="AF130" s="22" t="str">
        <f t="shared" si="121"/>
        <v>土</v>
      </c>
      <c r="AG130" s="55" t="str">
        <f t="shared" si="121"/>
        <v>日</v>
      </c>
      <c r="AH130" s="81"/>
      <c r="AI130" s="98" t="s">
        <v>45</v>
      </c>
      <c r="AJ130" s="112" t="s">
        <v>19</v>
      </c>
      <c r="AK130" s="116" t="s">
        <v>58</v>
      </c>
      <c r="AL130" s="140" t="s">
        <v>45</v>
      </c>
      <c r="AM130" s="153" t="s">
        <v>22</v>
      </c>
      <c r="AN130" s="167">
        <f>COUNT(C129:AG129)</f>
        <v>31</v>
      </c>
      <c r="AO130" s="171">
        <f>AN130-AH130</f>
        <v>31</v>
      </c>
      <c r="AP130" s="171">
        <f>SUM(AO$8:AO132)</f>
        <v>335</v>
      </c>
      <c r="AQ130" s="186"/>
      <c r="AR130" s="193"/>
      <c r="AS130" s="3"/>
    </row>
    <row r="131" spans="1:45" s="3" customFormat="1" ht="27" hidden="1" customHeight="1" outlineLevel="1">
      <c r="A131" s="5"/>
      <c r="B131" s="12" t="s">
        <v>11</v>
      </c>
      <c r="C131" s="23" t="str">
        <f>IFERROR(VLOOKUP(C129,祝日一覧!$A:$C,3,FALSE),"")</f>
        <v/>
      </c>
      <c r="D131" s="23" t="str">
        <f>IFERROR(VLOOKUP(D129,祝日一覧!$A:$C,3,FALSE),"")</f>
        <v/>
      </c>
      <c r="E131" s="23" t="str">
        <f>IFERROR(VLOOKUP(E129,祝日一覧!$A:$C,3,FALSE),"")</f>
        <v/>
      </c>
      <c r="F131" s="23" t="str">
        <f>IFERROR(VLOOKUP(F129,祝日一覧!$A:$C,3,FALSE),"")</f>
        <v/>
      </c>
      <c r="G131" s="23" t="str">
        <f>IFERROR(VLOOKUP(G129,祝日一覧!$A:$C,3,FALSE),"")</f>
        <v/>
      </c>
      <c r="H131" s="23" t="str">
        <f>IFERROR(VLOOKUP(H129,祝日一覧!$A:$C,3,FALSE),"")</f>
        <v/>
      </c>
      <c r="I131" s="23" t="str">
        <f>IFERROR(VLOOKUP(I129,祝日一覧!$A:$C,3,FALSE),"")</f>
        <v/>
      </c>
      <c r="J131" s="23" t="str">
        <f>IFERROR(VLOOKUP(J129,祝日一覧!$A:$C,3,FALSE),"")</f>
        <v/>
      </c>
      <c r="K131" s="23" t="str">
        <f>IFERROR(VLOOKUP(K129,祝日一覧!$A:$C,3,FALSE),"")</f>
        <v/>
      </c>
      <c r="L131" s="23" t="str">
        <f>IFERROR(VLOOKUP(L129,祝日一覧!$A:$C,3,FALSE),"")</f>
        <v/>
      </c>
      <c r="M131" s="23" t="str">
        <f>IFERROR(VLOOKUP(M129,祝日一覧!$A:$C,3,FALSE),"")</f>
        <v>山の日</v>
      </c>
      <c r="N131" s="23" t="str">
        <f>IFERROR(VLOOKUP(N129,祝日一覧!$A:$C,3,FALSE),"")</f>
        <v/>
      </c>
      <c r="O131" s="23" t="str">
        <f>IFERROR(VLOOKUP(O129,祝日一覧!$A:$C,3,FALSE),"")</f>
        <v/>
      </c>
      <c r="P131" s="23" t="str">
        <f>IFERROR(VLOOKUP(P129,祝日一覧!$A:$C,3,FALSE),"")</f>
        <v/>
      </c>
      <c r="Q131" s="23" t="str">
        <f>IFERROR(VLOOKUP(Q129,祝日一覧!$A:$C,3,FALSE),"")</f>
        <v/>
      </c>
      <c r="R131" s="23" t="str">
        <f>IFERROR(VLOOKUP(R129,祝日一覧!$A:$C,3,FALSE),"")</f>
        <v/>
      </c>
      <c r="S131" s="23" t="str">
        <f>IFERROR(VLOOKUP(S129,祝日一覧!$A:$C,3,FALSE),"")</f>
        <v/>
      </c>
      <c r="T131" s="23" t="str">
        <f>IFERROR(VLOOKUP(T129,祝日一覧!$A:$C,3,FALSE),"")</f>
        <v/>
      </c>
      <c r="U131" s="23" t="str">
        <f>IFERROR(VLOOKUP(U129,祝日一覧!$A:$C,3,FALSE),"")</f>
        <v/>
      </c>
      <c r="V131" s="23" t="str">
        <f>IFERROR(VLOOKUP(V129,祝日一覧!$A:$C,3,FALSE),"")</f>
        <v/>
      </c>
      <c r="W131" s="23" t="str">
        <f>IFERROR(VLOOKUP(W129,祝日一覧!$A:$C,3,FALSE),"")</f>
        <v/>
      </c>
      <c r="X131" s="23" t="str">
        <f>IFERROR(VLOOKUP(X129,祝日一覧!$A:$C,3,FALSE),"")</f>
        <v/>
      </c>
      <c r="Y131" s="23" t="str">
        <f>IFERROR(VLOOKUP(Y129,祝日一覧!$A:$C,3,FALSE),"")</f>
        <v/>
      </c>
      <c r="Z131" s="23" t="str">
        <f>IFERROR(VLOOKUP(Z129,祝日一覧!$A:$C,3,FALSE),"")</f>
        <v/>
      </c>
      <c r="AA131" s="23" t="str">
        <f>IFERROR(VLOOKUP(AA129,祝日一覧!$A:$C,3,FALSE),"")</f>
        <v/>
      </c>
      <c r="AB131" s="23" t="str">
        <f>IFERROR(VLOOKUP(AB129,祝日一覧!$A:$C,3,FALSE),"")</f>
        <v/>
      </c>
      <c r="AC131" s="23" t="str">
        <f>IFERROR(VLOOKUP(AC129,祝日一覧!$A:$C,3,FALSE),"")</f>
        <v/>
      </c>
      <c r="AD131" s="23" t="str">
        <f>IFERROR(VLOOKUP(AD129,祝日一覧!$A:$C,3,FALSE),"")</f>
        <v/>
      </c>
      <c r="AE131" s="23" t="str">
        <f>IFERROR(VLOOKUP(AE129,祝日一覧!$A:$C,3,FALSE),"")</f>
        <v/>
      </c>
      <c r="AF131" s="23" t="str">
        <f>IFERROR(VLOOKUP(AF129,祝日一覧!$A:$C,3,FALSE),"")</f>
        <v/>
      </c>
      <c r="AG131" s="71" t="str">
        <f>IFERROR(VLOOKUP(AG129,祝日一覧!$A:$C,3,FALSE),"")</f>
        <v/>
      </c>
      <c r="AH131" s="81"/>
      <c r="AI131" s="98"/>
      <c r="AJ131" s="112"/>
      <c r="AK131" s="116"/>
      <c r="AL131" s="141"/>
      <c r="AM131" s="154"/>
      <c r="AN131" s="168"/>
      <c r="AO131" s="172"/>
      <c r="AP131" s="172"/>
      <c r="AQ131" s="188"/>
      <c r="AR131" s="194"/>
      <c r="AS131" s="3"/>
    </row>
    <row r="132" spans="1:45" s="3" customFormat="1" ht="20.100000000000001" hidden="1" customHeight="1" outlineLevel="1">
      <c r="A132" s="3"/>
      <c r="B132" s="1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72"/>
      <c r="AH132" s="82"/>
      <c r="AI132" s="99"/>
      <c r="AJ132" s="108" t="e">
        <f>AVERAGE(AJ133:AJ138)</f>
        <v>#DIV/0!</v>
      </c>
      <c r="AK132" s="117" t="e">
        <f>IF(AJ132&gt;=0.285,"達成","未")</f>
        <v>#DIV/0!</v>
      </c>
      <c r="AL132" s="128"/>
      <c r="AM132" s="147" t="e">
        <f>AVERAGE(AM133:AM137)</f>
        <v>#DIV/0!</v>
      </c>
      <c r="AN132" s="165" t="s">
        <v>47</v>
      </c>
      <c r="AO132" s="175" t="s">
        <v>74</v>
      </c>
      <c r="AP132" s="184" t="s">
        <v>64</v>
      </c>
      <c r="AQ132" s="192" t="s">
        <v>62</v>
      </c>
      <c r="AR132" s="192" t="s">
        <v>63</v>
      </c>
      <c r="AS132" s="199" t="s">
        <v>73</v>
      </c>
    </row>
    <row r="133" spans="1:45" s="3" customFormat="1" ht="20.100000000000001" hidden="1" customHeight="1" outlineLevel="1">
      <c r="A133" s="3"/>
      <c r="B133" s="14" t="str">
        <f>IF($R$5&lt;&gt;"",$R$5,"-")</f>
        <v>-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69"/>
      <c r="AH133" s="84" t="str">
        <f t="shared" ref="AH133:AH138" si="122">IF(B133="-",B133,"手入力")</f>
        <v>-</v>
      </c>
      <c r="AI133" s="96">
        <f t="shared" ref="AI133:AI138" si="123">AQ133</f>
        <v>0</v>
      </c>
      <c r="AJ133" s="111" t="str">
        <f t="shared" ref="AJ133:AJ138" si="124">IFERROR(AI133/AO133,"")</f>
        <v/>
      </c>
      <c r="AK133" s="124" t="str">
        <f t="shared" ref="AK133:AK138" si="125">IFERROR(IF(B133="-",B133,IF(AI133/AO133&gt;=0.285,"達成","未")),"-")</f>
        <v>-</v>
      </c>
      <c r="AL133" s="130">
        <f t="shared" ref="AL133:AL138" si="126">AR133</f>
        <v>0</v>
      </c>
      <c r="AM133" s="150" t="str">
        <f t="shared" ref="AM133:AM138" si="127">IFERROR(AL133/AP133,"")</f>
        <v/>
      </c>
      <c r="AN133" s="163">
        <f>COUNT(C129:AG129)</f>
        <v>31</v>
      </c>
      <c r="AO133" s="173">
        <f t="shared" ref="AO133:AO138" si="128">IF(OR(B133="-",B133=""),0,IFERROR(AN133-AH133,))</f>
        <v>0</v>
      </c>
      <c r="AP133" s="173">
        <f t="shared" ref="AP133:AP138" si="129">AO133+AP121</f>
        <v>0</v>
      </c>
      <c r="AQ133" s="172">
        <f t="shared" ref="AQ133:AQ138" si="130">COUNTIF(C133:AG133,"○")</f>
        <v>0</v>
      </c>
      <c r="AR133" s="172">
        <f t="shared" ref="AR133:AR138" si="131">AR121+AQ133</f>
        <v>0</v>
      </c>
      <c r="AS133" s="200">
        <f>IF(AS134&gt;=1,0,IF(SUM(AO133:AO138)=0,1,IF(AK132="達成",1,0)))</f>
        <v>1</v>
      </c>
    </row>
    <row r="134" spans="1:45" s="3" customFormat="1" ht="20.100000000000001" hidden="1" customHeight="1" outlineLevel="1">
      <c r="A134" s="3"/>
      <c r="B134" s="15" t="str">
        <f>IF($S$5&lt;&gt;"",$S$5,"-")</f>
        <v>-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55"/>
      <c r="AH134" s="78" t="str">
        <f t="shared" si="122"/>
        <v>-</v>
      </c>
      <c r="AI134" s="97">
        <f t="shared" si="123"/>
        <v>0</v>
      </c>
      <c r="AJ134" s="109" t="str">
        <f t="shared" si="124"/>
        <v/>
      </c>
      <c r="AK134" s="119" t="str">
        <f t="shared" si="125"/>
        <v>-</v>
      </c>
      <c r="AL134" s="131">
        <f t="shared" si="126"/>
        <v>0</v>
      </c>
      <c r="AM134" s="149" t="str">
        <f t="shared" si="127"/>
        <v/>
      </c>
      <c r="AN134" s="163">
        <f>COUNT(C129:AG129)</f>
        <v>31</v>
      </c>
      <c r="AO134" s="173">
        <f t="shared" si="128"/>
        <v>0</v>
      </c>
      <c r="AP134" s="173">
        <f t="shared" si="129"/>
        <v>0</v>
      </c>
      <c r="AQ134" s="173">
        <f t="shared" si="130"/>
        <v>0</v>
      </c>
      <c r="AR134" s="173">
        <f t="shared" si="131"/>
        <v>0</v>
      </c>
      <c r="AS134" s="3">
        <f>COUNTIF(AH133:AH138,"手入力")</f>
        <v>0</v>
      </c>
    </row>
    <row r="135" spans="1:45" s="3" customFormat="1" ht="20.100000000000001" hidden="1" customHeight="1" outlineLevel="1">
      <c r="A135" s="3"/>
      <c r="B135" s="15" t="str">
        <f>IF($T$5&lt;&gt;"",$T$5,"-")</f>
        <v>-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55"/>
      <c r="AH135" s="78" t="str">
        <f t="shared" si="122"/>
        <v>-</v>
      </c>
      <c r="AI135" s="97">
        <f t="shared" si="123"/>
        <v>0</v>
      </c>
      <c r="AJ135" s="109" t="str">
        <f t="shared" si="124"/>
        <v/>
      </c>
      <c r="AK135" s="119" t="str">
        <f t="shared" si="125"/>
        <v>-</v>
      </c>
      <c r="AL135" s="131">
        <f t="shared" si="126"/>
        <v>0</v>
      </c>
      <c r="AM135" s="149" t="str">
        <f t="shared" si="127"/>
        <v/>
      </c>
      <c r="AN135" s="163">
        <f>COUNT(C129:AG129)</f>
        <v>31</v>
      </c>
      <c r="AO135" s="173">
        <f t="shared" si="128"/>
        <v>0</v>
      </c>
      <c r="AP135" s="173">
        <f t="shared" si="129"/>
        <v>0</v>
      </c>
      <c r="AQ135" s="173">
        <f t="shared" si="130"/>
        <v>0</v>
      </c>
      <c r="AR135" s="173">
        <f t="shared" si="131"/>
        <v>0</v>
      </c>
      <c r="AS135" s="3"/>
    </row>
    <row r="136" spans="1:45" s="3" customFormat="1" ht="20.100000000000001" hidden="1" customHeight="1" outlineLevel="1">
      <c r="A136" s="3"/>
      <c r="B136" s="15" t="str">
        <f>IF($U$5&lt;&gt;"",$U$5,"-")</f>
        <v>-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55"/>
      <c r="AH136" s="78" t="str">
        <f t="shared" si="122"/>
        <v>-</v>
      </c>
      <c r="AI136" s="97">
        <f t="shared" si="123"/>
        <v>0</v>
      </c>
      <c r="AJ136" s="109" t="str">
        <f t="shared" si="124"/>
        <v/>
      </c>
      <c r="AK136" s="119" t="str">
        <f t="shared" si="125"/>
        <v>-</v>
      </c>
      <c r="AL136" s="131">
        <f t="shared" si="126"/>
        <v>0</v>
      </c>
      <c r="AM136" s="149" t="str">
        <f t="shared" si="127"/>
        <v/>
      </c>
      <c r="AN136" s="163">
        <f>COUNT(C129:AG129)</f>
        <v>31</v>
      </c>
      <c r="AO136" s="173">
        <f t="shared" si="128"/>
        <v>0</v>
      </c>
      <c r="AP136" s="173">
        <f t="shared" si="129"/>
        <v>0</v>
      </c>
      <c r="AQ136" s="173">
        <f t="shared" si="130"/>
        <v>0</v>
      </c>
      <c r="AR136" s="173">
        <f t="shared" si="131"/>
        <v>0</v>
      </c>
      <c r="AS136" s="3"/>
    </row>
    <row r="137" spans="1:45" s="3" customFormat="1" ht="20.100000000000001" hidden="1" customHeight="1" outlineLevel="1">
      <c r="A137" s="3"/>
      <c r="B137" s="15" t="str">
        <f>IF($V$5&lt;&gt;"",$V$5,"-")</f>
        <v>-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55"/>
      <c r="AH137" s="78" t="str">
        <f t="shared" si="122"/>
        <v>-</v>
      </c>
      <c r="AI137" s="97">
        <f t="shared" si="123"/>
        <v>0</v>
      </c>
      <c r="AJ137" s="109" t="str">
        <f t="shared" si="124"/>
        <v/>
      </c>
      <c r="AK137" s="119" t="str">
        <f t="shared" si="125"/>
        <v>-</v>
      </c>
      <c r="AL137" s="131">
        <f t="shared" si="126"/>
        <v>0</v>
      </c>
      <c r="AM137" s="149" t="str">
        <f t="shared" si="127"/>
        <v/>
      </c>
      <c r="AN137" s="163">
        <f>COUNT(C129:AG129)</f>
        <v>31</v>
      </c>
      <c r="AO137" s="173">
        <f t="shared" si="128"/>
        <v>0</v>
      </c>
      <c r="AP137" s="173">
        <f t="shared" si="129"/>
        <v>0</v>
      </c>
      <c r="AQ137" s="173">
        <f t="shared" si="130"/>
        <v>0</v>
      </c>
      <c r="AR137" s="173">
        <f t="shared" si="131"/>
        <v>0</v>
      </c>
      <c r="AS137" s="3"/>
    </row>
    <row r="138" spans="1:45" s="3" customFormat="1" ht="20.100000000000001" hidden="1" customHeight="1" outlineLevel="1">
      <c r="A138" s="3"/>
      <c r="B138" s="16" t="str">
        <f>IF($W$5&lt;&gt;"",$W$5,"-")</f>
        <v>-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70"/>
      <c r="AH138" s="79" t="str">
        <f t="shared" si="122"/>
        <v>-</v>
      </c>
      <c r="AI138" s="99">
        <f t="shared" si="123"/>
        <v>0</v>
      </c>
      <c r="AJ138" s="108" t="str">
        <f t="shared" si="124"/>
        <v/>
      </c>
      <c r="AK138" s="117" t="str">
        <f t="shared" si="125"/>
        <v>-</v>
      </c>
      <c r="AL138" s="133">
        <f t="shared" si="126"/>
        <v>0</v>
      </c>
      <c r="AM138" s="147" t="str">
        <f t="shared" si="127"/>
        <v/>
      </c>
      <c r="AN138" s="163">
        <f>COUNT(C129:AG129)</f>
        <v>31</v>
      </c>
      <c r="AO138" s="173">
        <f t="shared" si="128"/>
        <v>0</v>
      </c>
      <c r="AP138" s="173">
        <f t="shared" si="129"/>
        <v>0</v>
      </c>
      <c r="AQ138" s="173">
        <f t="shared" si="130"/>
        <v>0</v>
      </c>
      <c r="AR138" s="173">
        <f t="shared" si="131"/>
        <v>0</v>
      </c>
      <c r="AS138" s="3"/>
    </row>
    <row r="139" spans="1:45" s="3" customFormat="1" hidden="1" outlineLevel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"/>
      <c r="AI139" s="1"/>
      <c r="AJ139" s="3"/>
      <c r="AK139" s="1"/>
      <c r="AL139" s="1"/>
      <c r="AM139" s="1"/>
      <c r="AN139" s="4"/>
      <c r="AO139" s="4"/>
      <c r="AP139" s="4"/>
      <c r="AQ139" s="4"/>
      <c r="AR139" s="4"/>
      <c r="AS139" s="3"/>
    </row>
    <row r="140" spans="1:45" s="3" customFormat="1" ht="12.95" hidden="1" customHeight="1" outlineLevel="1">
      <c r="A140" s="1"/>
      <c r="B140" s="10" t="s">
        <v>6</v>
      </c>
      <c r="C140" s="20">
        <f>DATE(YEAR(C128),MONTH(C128)+1,DAY(C128))</f>
        <v>45901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80" t="s">
        <v>31</v>
      </c>
      <c r="AI140" s="96" t="s">
        <v>20</v>
      </c>
      <c r="AJ140" s="105"/>
      <c r="AK140" s="114"/>
      <c r="AL140" s="138" t="s">
        <v>15</v>
      </c>
      <c r="AM140" s="151"/>
      <c r="AN140" s="167" t="s">
        <v>30</v>
      </c>
      <c r="AO140" s="171" t="s">
        <v>33</v>
      </c>
      <c r="AP140" s="181" t="s">
        <v>1</v>
      </c>
      <c r="AQ140" s="187"/>
      <c r="AR140" s="159"/>
      <c r="AS140" s="3"/>
    </row>
    <row r="141" spans="1:45" s="3" customFormat="1" ht="12.95" hidden="1" customHeight="1" outlineLevel="1">
      <c r="A141" s="1"/>
      <c r="B141" s="11" t="s">
        <v>9</v>
      </c>
      <c r="C141" s="21">
        <f>DATE(YEAR(C140),MONTH(C140),DAY(C140))</f>
        <v>45901</v>
      </c>
      <c r="D141" s="21">
        <f t="shared" ref="D141:AG141" si="132">IF(MONTH(DATE(YEAR(C141),MONTH(C141),DAY(C141)+1))=MONTH($C140),DATE(YEAR(C141),MONTH(C141),DAY(C141)+1),"")</f>
        <v>45902</v>
      </c>
      <c r="E141" s="21">
        <f t="shared" si="132"/>
        <v>45903</v>
      </c>
      <c r="F141" s="32">
        <f t="shared" si="132"/>
        <v>45904</v>
      </c>
      <c r="G141" s="21">
        <f t="shared" si="132"/>
        <v>45905</v>
      </c>
      <c r="H141" s="21">
        <f t="shared" si="132"/>
        <v>45906</v>
      </c>
      <c r="I141" s="21">
        <f t="shared" si="132"/>
        <v>45907</v>
      </c>
      <c r="J141" s="21">
        <f t="shared" si="132"/>
        <v>45908</v>
      </c>
      <c r="K141" s="21">
        <f t="shared" si="132"/>
        <v>45909</v>
      </c>
      <c r="L141" s="21">
        <f t="shared" si="132"/>
        <v>45910</v>
      </c>
      <c r="M141" s="21">
        <f t="shared" si="132"/>
        <v>45911</v>
      </c>
      <c r="N141" s="21">
        <f t="shared" si="132"/>
        <v>45912</v>
      </c>
      <c r="O141" s="21">
        <f t="shared" si="132"/>
        <v>45913</v>
      </c>
      <c r="P141" s="21">
        <f t="shared" si="132"/>
        <v>45914</v>
      </c>
      <c r="Q141" s="21">
        <f t="shared" si="132"/>
        <v>45915</v>
      </c>
      <c r="R141" s="21">
        <f t="shared" si="132"/>
        <v>45916</v>
      </c>
      <c r="S141" s="21">
        <f t="shared" si="132"/>
        <v>45917</v>
      </c>
      <c r="T141" s="21">
        <f t="shared" si="132"/>
        <v>45918</v>
      </c>
      <c r="U141" s="21">
        <f t="shared" si="132"/>
        <v>45919</v>
      </c>
      <c r="V141" s="21">
        <f t="shared" si="132"/>
        <v>45920</v>
      </c>
      <c r="W141" s="21">
        <f t="shared" si="132"/>
        <v>45921</v>
      </c>
      <c r="X141" s="21">
        <f t="shared" si="132"/>
        <v>45922</v>
      </c>
      <c r="Y141" s="21">
        <f t="shared" si="132"/>
        <v>45923</v>
      </c>
      <c r="Z141" s="21">
        <f t="shared" si="132"/>
        <v>45924</v>
      </c>
      <c r="AA141" s="21">
        <f t="shared" si="132"/>
        <v>45925</v>
      </c>
      <c r="AB141" s="21">
        <f t="shared" si="132"/>
        <v>45926</v>
      </c>
      <c r="AC141" s="21">
        <f t="shared" si="132"/>
        <v>45927</v>
      </c>
      <c r="AD141" s="21">
        <f t="shared" si="132"/>
        <v>45928</v>
      </c>
      <c r="AE141" s="21">
        <f t="shared" si="132"/>
        <v>45929</v>
      </c>
      <c r="AF141" s="21">
        <f t="shared" si="132"/>
        <v>45930</v>
      </c>
      <c r="AG141" s="67" t="str">
        <f t="shared" si="132"/>
        <v/>
      </c>
      <c r="AH141" s="81"/>
      <c r="AI141" s="97"/>
      <c r="AJ141" s="106"/>
      <c r="AK141" s="115"/>
      <c r="AL141" s="139"/>
      <c r="AM141" s="152"/>
      <c r="AN141" s="168"/>
      <c r="AO141" s="172"/>
      <c r="AP141" s="182"/>
      <c r="AQ141" s="187"/>
      <c r="AR141" s="159"/>
      <c r="AS141" s="3"/>
    </row>
    <row r="142" spans="1:45" s="3" customFormat="1" ht="12.95" hidden="1" customHeight="1" outlineLevel="1">
      <c r="A142" s="1"/>
      <c r="B142" s="11" t="s">
        <v>3</v>
      </c>
      <c r="C142" s="22" t="str">
        <f t="shared" ref="C142:AG142" si="133">TEXT(C141,"aaa")</f>
        <v>月</v>
      </c>
      <c r="D142" s="22" t="str">
        <f t="shared" si="133"/>
        <v>火</v>
      </c>
      <c r="E142" s="22" t="str">
        <f t="shared" si="133"/>
        <v>水</v>
      </c>
      <c r="F142" s="33" t="str">
        <f t="shared" si="133"/>
        <v>木</v>
      </c>
      <c r="G142" s="22" t="str">
        <f t="shared" si="133"/>
        <v>金</v>
      </c>
      <c r="H142" s="22" t="str">
        <f t="shared" si="133"/>
        <v>土</v>
      </c>
      <c r="I142" s="22" t="str">
        <f t="shared" si="133"/>
        <v>日</v>
      </c>
      <c r="J142" s="22" t="str">
        <f t="shared" si="133"/>
        <v>月</v>
      </c>
      <c r="K142" s="22" t="str">
        <f t="shared" si="133"/>
        <v>火</v>
      </c>
      <c r="L142" s="22" t="str">
        <f t="shared" si="133"/>
        <v>水</v>
      </c>
      <c r="M142" s="22" t="str">
        <f t="shared" si="133"/>
        <v>木</v>
      </c>
      <c r="N142" s="22" t="str">
        <f t="shared" si="133"/>
        <v>金</v>
      </c>
      <c r="O142" s="22" t="str">
        <f t="shared" si="133"/>
        <v>土</v>
      </c>
      <c r="P142" s="22" t="str">
        <f t="shared" si="133"/>
        <v>日</v>
      </c>
      <c r="Q142" s="22" t="str">
        <f t="shared" si="133"/>
        <v>月</v>
      </c>
      <c r="R142" s="22" t="str">
        <f t="shared" si="133"/>
        <v>火</v>
      </c>
      <c r="S142" s="22" t="str">
        <f t="shared" si="133"/>
        <v>水</v>
      </c>
      <c r="T142" s="22" t="str">
        <f t="shared" si="133"/>
        <v>木</v>
      </c>
      <c r="U142" s="22" t="str">
        <f t="shared" si="133"/>
        <v>金</v>
      </c>
      <c r="V142" s="22" t="str">
        <f t="shared" si="133"/>
        <v>土</v>
      </c>
      <c r="W142" s="22" t="str">
        <f t="shared" si="133"/>
        <v>日</v>
      </c>
      <c r="X142" s="22" t="str">
        <f t="shared" si="133"/>
        <v>月</v>
      </c>
      <c r="Y142" s="22" t="str">
        <f t="shared" si="133"/>
        <v>火</v>
      </c>
      <c r="Z142" s="22" t="str">
        <f t="shared" si="133"/>
        <v>水</v>
      </c>
      <c r="AA142" s="22" t="str">
        <f t="shared" si="133"/>
        <v>木</v>
      </c>
      <c r="AB142" s="22" t="str">
        <f t="shared" si="133"/>
        <v>金</v>
      </c>
      <c r="AC142" s="22" t="str">
        <f t="shared" si="133"/>
        <v>土</v>
      </c>
      <c r="AD142" s="22" t="str">
        <f t="shared" si="133"/>
        <v>日</v>
      </c>
      <c r="AE142" s="22" t="str">
        <f t="shared" si="133"/>
        <v>月</v>
      </c>
      <c r="AF142" s="22" t="str">
        <f t="shared" si="133"/>
        <v>火</v>
      </c>
      <c r="AG142" s="55" t="str">
        <f t="shared" si="133"/>
        <v/>
      </c>
      <c r="AH142" s="81"/>
      <c r="AI142" s="98" t="s">
        <v>45</v>
      </c>
      <c r="AJ142" s="112" t="s">
        <v>19</v>
      </c>
      <c r="AK142" s="116" t="s">
        <v>58</v>
      </c>
      <c r="AL142" s="140" t="s">
        <v>45</v>
      </c>
      <c r="AM142" s="153" t="s">
        <v>22</v>
      </c>
      <c r="AN142" s="167">
        <f>COUNT(C141:AG141)</f>
        <v>30</v>
      </c>
      <c r="AO142" s="171">
        <f>AN142-AH142</f>
        <v>30</v>
      </c>
      <c r="AP142" s="171">
        <f>SUM(AO$8:AO144)</f>
        <v>365</v>
      </c>
      <c r="AQ142" s="186"/>
      <c r="AR142" s="193"/>
      <c r="AS142" s="3"/>
    </row>
    <row r="143" spans="1:45" s="3" customFormat="1" ht="27" hidden="1" customHeight="1" outlineLevel="1">
      <c r="A143" s="5"/>
      <c r="B143" s="12" t="s">
        <v>11</v>
      </c>
      <c r="C143" s="23" t="str">
        <f>IFERROR(VLOOKUP(C141,祝日一覧!$A:$C,3,FALSE),"")</f>
        <v/>
      </c>
      <c r="D143" s="23" t="str">
        <f>IFERROR(VLOOKUP(D141,祝日一覧!$A:$C,3,FALSE),"")</f>
        <v/>
      </c>
      <c r="E143" s="23" t="str">
        <f>IFERROR(VLOOKUP(E141,祝日一覧!$A:$C,3,FALSE),"")</f>
        <v/>
      </c>
      <c r="F143" s="23" t="str">
        <f>IFERROR(VLOOKUP(F141,祝日一覧!$A:$C,3,FALSE),"")</f>
        <v/>
      </c>
      <c r="G143" s="23" t="str">
        <f>IFERROR(VLOOKUP(G141,祝日一覧!$A:$C,3,FALSE),"")</f>
        <v/>
      </c>
      <c r="H143" s="23" t="str">
        <f>IFERROR(VLOOKUP(H141,祝日一覧!$A:$C,3,FALSE),"")</f>
        <v/>
      </c>
      <c r="I143" s="23" t="str">
        <f>IFERROR(VLOOKUP(I141,祝日一覧!$A:$C,3,FALSE),"")</f>
        <v/>
      </c>
      <c r="J143" s="23" t="str">
        <f>IFERROR(VLOOKUP(J141,祝日一覧!$A:$C,3,FALSE),"")</f>
        <v/>
      </c>
      <c r="K143" s="23" t="str">
        <f>IFERROR(VLOOKUP(K141,祝日一覧!$A:$C,3,FALSE),"")</f>
        <v/>
      </c>
      <c r="L143" s="23" t="str">
        <f>IFERROR(VLOOKUP(L141,祝日一覧!$A:$C,3,FALSE),"")</f>
        <v/>
      </c>
      <c r="M143" s="23" t="str">
        <f>IFERROR(VLOOKUP(M141,祝日一覧!$A:$C,3,FALSE),"")</f>
        <v/>
      </c>
      <c r="N143" s="23" t="str">
        <f>IFERROR(VLOOKUP(N141,祝日一覧!$A:$C,3,FALSE),"")</f>
        <v/>
      </c>
      <c r="O143" s="23" t="str">
        <f>IFERROR(VLOOKUP(O141,祝日一覧!$A:$C,3,FALSE),"")</f>
        <v/>
      </c>
      <c r="P143" s="23" t="str">
        <f>IFERROR(VLOOKUP(P141,祝日一覧!$A:$C,3,FALSE),"")</f>
        <v/>
      </c>
      <c r="Q143" s="23" t="str">
        <f>IFERROR(VLOOKUP(Q141,祝日一覧!$A:$C,3,FALSE),"")</f>
        <v>敬老の日</v>
      </c>
      <c r="R143" s="23" t="str">
        <f>IFERROR(VLOOKUP(R141,祝日一覧!$A:$C,3,FALSE),"")</f>
        <v/>
      </c>
      <c r="S143" s="23" t="str">
        <f>IFERROR(VLOOKUP(S141,祝日一覧!$A:$C,3,FALSE),"")</f>
        <v/>
      </c>
      <c r="T143" s="23" t="str">
        <f>IFERROR(VLOOKUP(T141,祝日一覧!$A:$C,3,FALSE),"")</f>
        <v/>
      </c>
      <c r="U143" s="23" t="str">
        <f>IFERROR(VLOOKUP(U141,祝日一覧!$A:$C,3,FALSE),"")</f>
        <v/>
      </c>
      <c r="V143" s="23" t="str">
        <f>IFERROR(VLOOKUP(V141,祝日一覧!$A:$C,3,FALSE),"")</f>
        <v/>
      </c>
      <c r="W143" s="23" t="str">
        <f>IFERROR(VLOOKUP(W141,祝日一覧!$A:$C,3,FALSE),"")</f>
        <v/>
      </c>
      <c r="X143" s="23" t="str">
        <f>IFERROR(VLOOKUP(X141,祝日一覧!$A:$C,3,FALSE),"")</f>
        <v/>
      </c>
      <c r="Y143" s="23" t="str">
        <f>IFERROR(VLOOKUP(Y141,祝日一覧!$A:$C,3,FALSE),"")</f>
        <v>秋分の日</v>
      </c>
      <c r="Z143" s="23" t="str">
        <f>IFERROR(VLOOKUP(Z141,祝日一覧!$A:$C,3,FALSE),"")</f>
        <v/>
      </c>
      <c r="AA143" s="23" t="str">
        <f>IFERROR(VLOOKUP(AA141,祝日一覧!$A:$C,3,FALSE),"")</f>
        <v/>
      </c>
      <c r="AB143" s="23" t="str">
        <f>IFERROR(VLOOKUP(AB141,祝日一覧!$A:$C,3,FALSE),"")</f>
        <v/>
      </c>
      <c r="AC143" s="23" t="str">
        <f>IFERROR(VLOOKUP(AC141,祝日一覧!$A:$C,3,FALSE),"")</f>
        <v/>
      </c>
      <c r="AD143" s="23" t="str">
        <f>IFERROR(VLOOKUP(AD141,祝日一覧!$A:$C,3,FALSE),"")</f>
        <v/>
      </c>
      <c r="AE143" s="23" t="str">
        <f>IFERROR(VLOOKUP(AE141,祝日一覧!$A:$C,3,FALSE),"")</f>
        <v/>
      </c>
      <c r="AF143" s="23" t="str">
        <f>IFERROR(VLOOKUP(AF141,祝日一覧!$A:$C,3,FALSE),"")</f>
        <v/>
      </c>
      <c r="AG143" s="71" t="str">
        <f>IFERROR(VLOOKUP(AG141,祝日一覧!$A:$C,3,FALSE),"")</f>
        <v/>
      </c>
      <c r="AH143" s="81"/>
      <c r="AI143" s="98"/>
      <c r="AJ143" s="112"/>
      <c r="AK143" s="116"/>
      <c r="AL143" s="141"/>
      <c r="AM143" s="154"/>
      <c r="AN143" s="168"/>
      <c r="AO143" s="172"/>
      <c r="AP143" s="172"/>
      <c r="AQ143" s="188"/>
      <c r="AR143" s="194"/>
      <c r="AS143" s="3"/>
    </row>
    <row r="144" spans="1:45" s="3" customFormat="1" ht="20.100000000000001" hidden="1" customHeight="1" outlineLevel="1">
      <c r="A144" s="3"/>
      <c r="B144" s="1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72"/>
      <c r="AH144" s="82"/>
      <c r="AI144" s="99"/>
      <c r="AJ144" s="108" t="e">
        <f>AVERAGE(AJ145:AJ150)</f>
        <v>#DIV/0!</v>
      </c>
      <c r="AK144" s="117" t="e">
        <f>IF(AJ144&gt;=0.285,"達成","未")</f>
        <v>#DIV/0!</v>
      </c>
      <c r="AL144" s="128"/>
      <c r="AM144" s="147" t="e">
        <f>AVERAGE(AM145:AM149)</f>
        <v>#DIV/0!</v>
      </c>
      <c r="AN144" s="165" t="s">
        <v>47</v>
      </c>
      <c r="AO144" s="175" t="s">
        <v>74</v>
      </c>
      <c r="AP144" s="184" t="s">
        <v>64</v>
      </c>
      <c r="AQ144" s="192" t="s">
        <v>62</v>
      </c>
      <c r="AR144" s="192" t="s">
        <v>63</v>
      </c>
      <c r="AS144" s="199" t="s">
        <v>73</v>
      </c>
    </row>
    <row r="145" spans="1:45" s="3" customFormat="1" ht="20.100000000000001" hidden="1" customHeight="1" outlineLevel="1">
      <c r="A145" s="3"/>
      <c r="B145" s="14" t="str">
        <f>IF($R$5&lt;&gt;"",$R$5,"-")</f>
        <v>-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69"/>
      <c r="AH145" s="84" t="str">
        <f t="shared" ref="AH145:AH150" si="134">IF(B145="-",B145,"手入力")</f>
        <v>-</v>
      </c>
      <c r="AI145" s="96">
        <f t="shared" ref="AI145:AI150" si="135">AQ145</f>
        <v>0</v>
      </c>
      <c r="AJ145" s="111" t="str">
        <f t="shared" ref="AJ145:AJ150" si="136">IFERROR(AI145/AO145,"")</f>
        <v/>
      </c>
      <c r="AK145" s="124" t="str">
        <f t="shared" ref="AK145:AK150" si="137">IFERROR(IF(B145="-",B145,IF(AI145/AO145&gt;=0.285,"達成","未")),"-")</f>
        <v>-</v>
      </c>
      <c r="AL145" s="130">
        <f t="shared" ref="AL145:AL150" si="138">AR145</f>
        <v>0</v>
      </c>
      <c r="AM145" s="150" t="str">
        <f t="shared" ref="AM145:AM150" si="139">IFERROR(AL145/AP145,"")</f>
        <v/>
      </c>
      <c r="AN145" s="163">
        <f>COUNT(C141:AG141)</f>
        <v>30</v>
      </c>
      <c r="AO145" s="173">
        <f t="shared" ref="AO145:AO150" si="140">IF(OR(B145="-",B145=""),0,IFERROR(AN145-AH145,))</f>
        <v>0</v>
      </c>
      <c r="AP145" s="173">
        <f t="shared" ref="AP145:AP150" si="141">AO145+AP133</f>
        <v>0</v>
      </c>
      <c r="AQ145" s="172">
        <f t="shared" ref="AQ145:AQ150" si="142">COUNTIF(C145:AG145,"○")</f>
        <v>0</v>
      </c>
      <c r="AR145" s="172">
        <f t="shared" ref="AR145:AR150" si="143">AR133+AQ145</f>
        <v>0</v>
      </c>
      <c r="AS145" s="200">
        <f>IF(AS146&gt;=1,0,IF(SUM(AO145:AO150)=0,1,IF(AK144="達成",1,0)))</f>
        <v>1</v>
      </c>
    </row>
    <row r="146" spans="1:45" s="3" customFormat="1" ht="20.100000000000001" hidden="1" customHeight="1" outlineLevel="1">
      <c r="A146" s="3"/>
      <c r="B146" s="15" t="str">
        <f>IF($S$5&lt;&gt;"",$S$5,"-")</f>
        <v>-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55"/>
      <c r="AH146" s="78" t="str">
        <f t="shared" si="134"/>
        <v>-</v>
      </c>
      <c r="AI146" s="97">
        <f t="shared" si="135"/>
        <v>0</v>
      </c>
      <c r="AJ146" s="109" t="str">
        <f t="shared" si="136"/>
        <v/>
      </c>
      <c r="AK146" s="119" t="str">
        <f t="shared" si="137"/>
        <v>-</v>
      </c>
      <c r="AL146" s="131">
        <f t="shared" si="138"/>
        <v>0</v>
      </c>
      <c r="AM146" s="149" t="str">
        <f t="shared" si="139"/>
        <v/>
      </c>
      <c r="AN146" s="163">
        <f>COUNT(C141:AG141)</f>
        <v>30</v>
      </c>
      <c r="AO146" s="173">
        <f t="shared" si="140"/>
        <v>0</v>
      </c>
      <c r="AP146" s="173">
        <f t="shared" si="141"/>
        <v>0</v>
      </c>
      <c r="AQ146" s="173">
        <f t="shared" si="142"/>
        <v>0</v>
      </c>
      <c r="AR146" s="173">
        <f t="shared" si="143"/>
        <v>0</v>
      </c>
      <c r="AS146" s="3">
        <f>COUNTIF(AH145:AH150,"手入力")</f>
        <v>0</v>
      </c>
    </row>
    <row r="147" spans="1:45" s="3" customFormat="1" ht="20.100000000000001" hidden="1" customHeight="1" outlineLevel="1">
      <c r="A147" s="3"/>
      <c r="B147" s="15" t="str">
        <f>IF($T$5&lt;&gt;"",$T$5,"-")</f>
        <v>-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55"/>
      <c r="AH147" s="78" t="str">
        <f t="shared" si="134"/>
        <v>-</v>
      </c>
      <c r="AI147" s="97">
        <f t="shared" si="135"/>
        <v>0</v>
      </c>
      <c r="AJ147" s="109" t="str">
        <f t="shared" si="136"/>
        <v/>
      </c>
      <c r="AK147" s="119" t="str">
        <f t="shared" si="137"/>
        <v>-</v>
      </c>
      <c r="AL147" s="131">
        <f t="shared" si="138"/>
        <v>0</v>
      </c>
      <c r="AM147" s="149" t="str">
        <f t="shared" si="139"/>
        <v/>
      </c>
      <c r="AN147" s="163">
        <f>COUNT(C141:AG141)</f>
        <v>30</v>
      </c>
      <c r="AO147" s="173">
        <f t="shared" si="140"/>
        <v>0</v>
      </c>
      <c r="AP147" s="173">
        <f t="shared" si="141"/>
        <v>0</v>
      </c>
      <c r="AQ147" s="173">
        <f t="shared" si="142"/>
        <v>0</v>
      </c>
      <c r="AR147" s="173">
        <f t="shared" si="143"/>
        <v>0</v>
      </c>
      <c r="AS147" s="3"/>
    </row>
    <row r="148" spans="1:45" s="3" customFormat="1" ht="20.100000000000001" hidden="1" customHeight="1" outlineLevel="1">
      <c r="A148" s="3"/>
      <c r="B148" s="15" t="str">
        <f>IF($U$5&lt;&gt;"",$U$5,"-")</f>
        <v>-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55"/>
      <c r="AH148" s="78" t="str">
        <f t="shared" si="134"/>
        <v>-</v>
      </c>
      <c r="AI148" s="97">
        <f t="shared" si="135"/>
        <v>0</v>
      </c>
      <c r="AJ148" s="109" t="str">
        <f t="shared" si="136"/>
        <v/>
      </c>
      <c r="AK148" s="119" t="str">
        <f t="shared" si="137"/>
        <v>-</v>
      </c>
      <c r="AL148" s="131">
        <f t="shared" si="138"/>
        <v>0</v>
      </c>
      <c r="AM148" s="149" t="str">
        <f t="shared" si="139"/>
        <v/>
      </c>
      <c r="AN148" s="163">
        <f>COUNT(C141:AG141)</f>
        <v>30</v>
      </c>
      <c r="AO148" s="173">
        <f t="shared" si="140"/>
        <v>0</v>
      </c>
      <c r="AP148" s="173">
        <f t="shared" si="141"/>
        <v>0</v>
      </c>
      <c r="AQ148" s="173">
        <f t="shared" si="142"/>
        <v>0</v>
      </c>
      <c r="AR148" s="173">
        <f t="shared" si="143"/>
        <v>0</v>
      </c>
      <c r="AS148" s="3"/>
    </row>
    <row r="149" spans="1:45" s="3" customFormat="1" ht="20.100000000000001" hidden="1" customHeight="1" outlineLevel="1">
      <c r="A149" s="3"/>
      <c r="B149" s="15" t="str">
        <f>IF($V$5&lt;&gt;"",$V$5,"-")</f>
        <v>-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55"/>
      <c r="AH149" s="78" t="str">
        <f t="shared" si="134"/>
        <v>-</v>
      </c>
      <c r="AI149" s="97">
        <f t="shared" si="135"/>
        <v>0</v>
      </c>
      <c r="AJ149" s="109" t="str">
        <f t="shared" si="136"/>
        <v/>
      </c>
      <c r="AK149" s="119" t="str">
        <f t="shared" si="137"/>
        <v>-</v>
      </c>
      <c r="AL149" s="131">
        <f t="shared" si="138"/>
        <v>0</v>
      </c>
      <c r="AM149" s="149" t="str">
        <f t="shared" si="139"/>
        <v/>
      </c>
      <c r="AN149" s="163">
        <f>COUNT(C141:AG141)</f>
        <v>30</v>
      </c>
      <c r="AO149" s="173">
        <f t="shared" si="140"/>
        <v>0</v>
      </c>
      <c r="AP149" s="173">
        <f t="shared" si="141"/>
        <v>0</v>
      </c>
      <c r="AQ149" s="173">
        <f t="shared" si="142"/>
        <v>0</v>
      </c>
      <c r="AR149" s="173">
        <f t="shared" si="143"/>
        <v>0</v>
      </c>
      <c r="AS149" s="3"/>
    </row>
    <row r="150" spans="1:45" s="3" customFormat="1" ht="20.100000000000001" hidden="1" customHeight="1" outlineLevel="1">
      <c r="A150" s="3"/>
      <c r="B150" s="16" t="str">
        <f>IF($W$5&lt;&gt;"",$W$5,"-")</f>
        <v>-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70"/>
      <c r="AH150" s="79" t="str">
        <f t="shared" si="134"/>
        <v>-</v>
      </c>
      <c r="AI150" s="99">
        <f t="shared" si="135"/>
        <v>0</v>
      </c>
      <c r="AJ150" s="108" t="str">
        <f t="shared" si="136"/>
        <v/>
      </c>
      <c r="AK150" s="117" t="str">
        <f t="shared" si="137"/>
        <v>-</v>
      </c>
      <c r="AL150" s="133">
        <f t="shared" si="138"/>
        <v>0</v>
      </c>
      <c r="AM150" s="147" t="str">
        <f t="shared" si="139"/>
        <v/>
      </c>
      <c r="AN150" s="163">
        <f>COUNT(C141:AG141)</f>
        <v>30</v>
      </c>
      <c r="AO150" s="173">
        <f t="shared" si="140"/>
        <v>0</v>
      </c>
      <c r="AP150" s="173">
        <f t="shared" si="141"/>
        <v>0</v>
      </c>
      <c r="AQ150" s="173">
        <f t="shared" si="142"/>
        <v>0</v>
      </c>
      <c r="AR150" s="173">
        <f t="shared" si="143"/>
        <v>0</v>
      </c>
      <c r="AS150" s="3"/>
    </row>
    <row r="151" spans="1:45" s="3" customFormat="1" hidden="1" outlineLevel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"/>
      <c r="AI151" s="1"/>
      <c r="AJ151" s="3"/>
      <c r="AK151" s="1"/>
      <c r="AL151" s="1"/>
      <c r="AM151" s="1"/>
      <c r="AN151" s="4"/>
      <c r="AO151" s="4"/>
      <c r="AP151" s="4"/>
      <c r="AQ151" s="4"/>
      <c r="AR151" s="4"/>
      <c r="AS151" s="3"/>
    </row>
    <row r="152" spans="1:45" s="3" customFormat="1" ht="12.95" hidden="1" customHeight="1" outlineLevel="1">
      <c r="A152" s="1"/>
      <c r="B152" s="10" t="s">
        <v>6</v>
      </c>
      <c r="C152" s="20">
        <f>DATE(YEAR(C140),MONTH(C140)+1,DAY(C140))</f>
        <v>45931</v>
      </c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80" t="s">
        <v>31</v>
      </c>
      <c r="AI152" s="96" t="s">
        <v>20</v>
      </c>
      <c r="AJ152" s="105"/>
      <c r="AK152" s="114"/>
      <c r="AL152" s="138" t="s">
        <v>15</v>
      </c>
      <c r="AM152" s="151"/>
      <c r="AN152" s="167" t="s">
        <v>30</v>
      </c>
      <c r="AO152" s="171" t="s">
        <v>33</v>
      </c>
      <c r="AP152" s="181" t="s">
        <v>1</v>
      </c>
      <c r="AQ152" s="187"/>
      <c r="AR152" s="159"/>
      <c r="AS152" s="3"/>
    </row>
    <row r="153" spans="1:45" s="3" customFormat="1" ht="12.95" hidden="1" customHeight="1" outlineLevel="1">
      <c r="A153" s="1"/>
      <c r="B153" s="11" t="s">
        <v>9</v>
      </c>
      <c r="C153" s="21">
        <f>DATE(YEAR(C152),MONTH(C152),DAY(C152))</f>
        <v>45931</v>
      </c>
      <c r="D153" s="21">
        <f t="shared" ref="D153:AG153" si="144">IF(MONTH(DATE(YEAR(C153),MONTH(C153),DAY(C153)+1))=MONTH($C152),DATE(YEAR(C153),MONTH(C153),DAY(C153)+1),"")</f>
        <v>45932</v>
      </c>
      <c r="E153" s="21">
        <f t="shared" si="144"/>
        <v>45933</v>
      </c>
      <c r="F153" s="32">
        <f t="shared" si="144"/>
        <v>45934</v>
      </c>
      <c r="G153" s="21">
        <f t="shared" si="144"/>
        <v>45935</v>
      </c>
      <c r="H153" s="21">
        <f t="shared" si="144"/>
        <v>45936</v>
      </c>
      <c r="I153" s="21">
        <f t="shared" si="144"/>
        <v>45937</v>
      </c>
      <c r="J153" s="21">
        <f t="shared" si="144"/>
        <v>45938</v>
      </c>
      <c r="K153" s="21">
        <f t="shared" si="144"/>
        <v>45939</v>
      </c>
      <c r="L153" s="21">
        <f t="shared" si="144"/>
        <v>45940</v>
      </c>
      <c r="M153" s="21">
        <f t="shared" si="144"/>
        <v>45941</v>
      </c>
      <c r="N153" s="21">
        <f t="shared" si="144"/>
        <v>45942</v>
      </c>
      <c r="O153" s="21">
        <f t="shared" si="144"/>
        <v>45943</v>
      </c>
      <c r="P153" s="21">
        <f t="shared" si="144"/>
        <v>45944</v>
      </c>
      <c r="Q153" s="21">
        <f t="shared" si="144"/>
        <v>45945</v>
      </c>
      <c r="R153" s="21">
        <f t="shared" si="144"/>
        <v>45946</v>
      </c>
      <c r="S153" s="21">
        <f t="shared" si="144"/>
        <v>45947</v>
      </c>
      <c r="T153" s="21">
        <f t="shared" si="144"/>
        <v>45948</v>
      </c>
      <c r="U153" s="21">
        <f t="shared" si="144"/>
        <v>45949</v>
      </c>
      <c r="V153" s="21">
        <f t="shared" si="144"/>
        <v>45950</v>
      </c>
      <c r="W153" s="21">
        <f t="shared" si="144"/>
        <v>45951</v>
      </c>
      <c r="X153" s="21">
        <f t="shared" si="144"/>
        <v>45952</v>
      </c>
      <c r="Y153" s="21">
        <f t="shared" si="144"/>
        <v>45953</v>
      </c>
      <c r="Z153" s="21">
        <f t="shared" si="144"/>
        <v>45954</v>
      </c>
      <c r="AA153" s="21">
        <f t="shared" si="144"/>
        <v>45955</v>
      </c>
      <c r="AB153" s="21">
        <f t="shared" si="144"/>
        <v>45956</v>
      </c>
      <c r="AC153" s="21">
        <f t="shared" si="144"/>
        <v>45957</v>
      </c>
      <c r="AD153" s="21">
        <f t="shared" si="144"/>
        <v>45958</v>
      </c>
      <c r="AE153" s="21">
        <f t="shared" si="144"/>
        <v>45959</v>
      </c>
      <c r="AF153" s="21">
        <f t="shared" si="144"/>
        <v>45960</v>
      </c>
      <c r="AG153" s="67">
        <f t="shared" si="144"/>
        <v>45961</v>
      </c>
      <c r="AH153" s="81"/>
      <c r="AI153" s="97"/>
      <c r="AJ153" s="106"/>
      <c r="AK153" s="115"/>
      <c r="AL153" s="139"/>
      <c r="AM153" s="152"/>
      <c r="AN153" s="168"/>
      <c r="AO153" s="172"/>
      <c r="AP153" s="182"/>
      <c r="AQ153" s="187"/>
      <c r="AR153" s="159"/>
      <c r="AS153" s="3"/>
    </row>
    <row r="154" spans="1:45" s="3" customFormat="1" ht="12.95" hidden="1" customHeight="1" outlineLevel="1">
      <c r="A154" s="1"/>
      <c r="B154" s="11" t="s">
        <v>3</v>
      </c>
      <c r="C154" s="22" t="str">
        <f t="shared" ref="C154:AG154" si="145">TEXT(C153,"aaa")</f>
        <v>水</v>
      </c>
      <c r="D154" s="22" t="str">
        <f t="shared" si="145"/>
        <v>木</v>
      </c>
      <c r="E154" s="22" t="str">
        <f t="shared" si="145"/>
        <v>金</v>
      </c>
      <c r="F154" s="33" t="str">
        <f t="shared" si="145"/>
        <v>土</v>
      </c>
      <c r="G154" s="22" t="str">
        <f t="shared" si="145"/>
        <v>日</v>
      </c>
      <c r="H154" s="22" t="str">
        <f t="shared" si="145"/>
        <v>月</v>
      </c>
      <c r="I154" s="22" t="str">
        <f t="shared" si="145"/>
        <v>火</v>
      </c>
      <c r="J154" s="22" t="str">
        <f t="shared" si="145"/>
        <v>水</v>
      </c>
      <c r="K154" s="22" t="str">
        <f t="shared" si="145"/>
        <v>木</v>
      </c>
      <c r="L154" s="22" t="str">
        <f t="shared" si="145"/>
        <v>金</v>
      </c>
      <c r="M154" s="22" t="str">
        <f t="shared" si="145"/>
        <v>土</v>
      </c>
      <c r="N154" s="22" t="str">
        <f t="shared" si="145"/>
        <v>日</v>
      </c>
      <c r="O154" s="22" t="str">
        <f t="shared" si="145"/>
        <v>月</v>
      </c>
      <c r="P154" s="22" t="str">
        <f t="shared" si="145"/>
        <v>火</v>
      </c>
      <c r="Q154" s="22" t="str">
        <f t="shared" si="145"/>
        <v>水</v>
      </c>
      <c r="R154" s="22" t="str">
        <f t="shared" si="145"/>
        <v>木</v>
      </c>
      <c r="S154" s="22" t="str">
        <f t="shared" si="145"/>
        <v>金</v>
      </c>
      <c r="T154" s="22" t="str">
        <f t="shared" si="145"/>
        <v>土</v>
      </c>
      <c r="U154" s="22" t="str">
        <f t="shared" si="145"/>
        <v>日</v>
      </c>
      <c r="V154" s="22" t="str">
        <f t="shared" si="145"/>
        <v>月</v>
      </c>
      <c r="W154" s="22" t="str">
        <f t="shared" si="145"/>
        <v>火</v>
      </c>
      <c r="X154" s="22" t="str">
        <f t="shared" si="145"/>
        <v>水</v>
      </c>
      <c r="Y154" s="22" t="str">
        <f t="shared" si="145"/>
        <v>木</v>
      </c>
      <c r="Z154" s="22" t="str">
        <f t="shared" si="145"/>
        <v>金</v>
      </c>
      <c r="AA154" s="22" t="str">
        <f t="shared" si="145"/>
        <v>土</v>
      </c>
      <c r="AB154" s="22" t="str">
        <f t="shared" si="145"/>
        <v>日</v>
      </c>
      <c r="AC154" s="22" t="str">
        <f t="shared" si="145"/>
        <v>月</v>
      </c>
      <c r="AD154" s="22" t="str">
        <f t="shared" si="145"/>
        <v>火</v>
      </c>
      <c r="AE154" s="22" t="str">
        <f t="shared" si="145"/>
        <v>水</v>
      </c>
      <c r="AF154" s="22" t="str">
        <f t="shared" si="145"/>
        <v>木</v>
      </c>
      <c r="AG154" s="55" t="str">
        <f t="shared" si="145"/>
        <v>金</v>
      </c>
      <c r="AH154" s="81"/>
      <c r="AI154" s="98" t="s">
        <v>45</v>
      </c>
      <c r="AJ154" s="112" t="s">
        <v>19</v>
      </c>
      <c r="AK154" s="116" t="s">
        <v>58</v>
      </c>
      <c r="AL154" s="140" t="s">
        <v>45</v>
      </c>
      <c r="AM154" s="153" t="s">
        <v>22</v>
      </c>
      <c r="AN154" s="167">
        <f>COUNT(C153:AG153)</f>
        <v>31</v>
      </c>
      <c r="AO154" s="171">
        <f>AN154-AH154</f>
        <v>31</v>
      </c>
      <c r="AP154" s="171">
        <f>SUM(AO$8:AO156)</f>
        <v>396</v>
      </c>
      <c r="AQ154" s="186"/>
      <c r="AR154" s="193"/>
      <c r="AS154" s="3"/>
    </row>
    <row r="155" spans="1:45" s="3" customFormat="1" ht="27" hidden="1" customHeight="1" outlineLevel="1">
      <c r="A155" s="5"/>
      <c r="B155" s="12" t="s">
        <v>11</v>
      </c>
      <c r="C155" s="23" t="str">
        <f>IFERROR(VLOOKUP(C153,祝日一覧!$A:$C,3,FALSE),"")</f>
        <v/>
      </c>
      <c r="D155" s="23" t="str">
        <f>IFERROR(VLOOKUP(D153,祝日一覧!$A:$C,3,FALSE),"")</f>
        <v/>
      </c>
      <c r="E155" s="23" t="str">
        <f>IFERROR(VLOOKUP(E153,祝日一覧!$A:$C,3,FALSE),"")</f>
        <v/>
      </c>
      <c r="F155" s="23" t="str">
        <f>IFERROR(VLOOKUP(F153,祝日一覧!$A:$C,3,FALSE),"")</f>
        <v/>
      </c>
      <c r="G155" s="23" t="str">
        <f>IFERROR(VLOOKUP(G153,祝日一覧!$A:$C,3,FALSE),"")</f>
        <v/>
      </c>
      <c r="H155" s="23" t="str">
        <f>IFERROR(VLOOKUP(H153,祝日一覧!$A:$C,3,FALSE),"")</f>
        <v/>
      </c>
      <c r="I155" s="23" t="str">
        <f>IFERROR(VLOOKUP(I153,祝日一覧!$A:$C,3,FALSE),"")</f>
        <v/>
      </c>
      <c r="J155" s="23" t="str">
        <f>IFERROR(VLOOKUP(J153,祝日一覧!$A:$C,3,FALSE),"")</f>
        <v/>
      </c>
      <c r="K155" s="23" t="str">
        <f>IFERROR(VLOOKUP(K153,祝日一覧!$A:$C,3,FALSE),"")</f>
        <v/>
      </c>
      <c r="L155" s="23" t="str">
        <f>IFERROR(VLOOKUP(L153,祝日一覧!$A:$C,3,FALSE),"")</f>
        <v/>
      </c>
      <c r="M155" s="23" t="str">
        <f>IFERROR(VLOOKUP(M153,祝日一覧!$A:$C,3,FALSE),"")</f>
        <v/>
      </c>
      <c r="N155" s="23" t="str">
        <f>IFERROR(VLOOKUP(N153,祝日一覧!$A:$C,3,FALSE),"")</f>
        <v/>
      </c>
      <c r="O155" s="23" t="str">
        <f>IFERROR(VLOOKUP(O153,祝日一覧!$A:$C,3,FALSE),"")</f>
        <v>スポーツの日</v>
      </c>
      <c r="P155" s="23" t="str">
        <f>IFERROR(VLOOKUP(P153,祝日一覧!$A:$C,3,FALSE),"")</f>
        <v/>
      </c>
      <c r="Q155" s="23" t="str">
        <f>IFERROR(VLOOKUP(Q153,祝日一覧!$A:$C,3,FALSE),"")</f>
        <v/>
      </c>
      <c r="R155" s="23" t="str">
        <f>IFERROR(VLOOKUP(R153,祝日一覧!$A:$C,3,FALSE),"")</f>
        <v/>
      </c>
      <c r="S155" s="23" t="str">
        <f>IFERROR(VLOOKUP(S153,祝日一覧!$A:$C,3,FALSE),"")</f>
        <v/>
      </c>
      <c r="T155" s="23" t="str">
        <f>IFERROR(VLOOKUP(T153,祝日一覧!$A:$C,3,FALSE),"")</f>
        <v/>
      </c>
      <c r="U155" s="23" t="str">
        <f>IFERROR(VLOOKUP(U153,祝日一覧!$A:$C,3,FALSE),"")</f>
        <v/>
      </c>
      <c r="V155" s="23" t="str">
        <f>IFERROR(VLOOKUP(V153,祝日一覧!$A:$C,3,FALSE),"")</f>
        <v/>
      </c>
      <c r="W155" s="23" t="str">
        <f>IFERROR(VLOOKUP(W153,祝日一覧!$A:$C,3,FALSE),"")</f>
        <v/>
      </c>
      <c r="X155" s="23" t="str">
        <f>IFERROR(VLOOKUP(X153,祝日一覧!$A:$C,3,FALSE),"")</f>
        <v/>
      </c>
      <c r="Y155" s="23" t="str">
        <f>IFERROR(VLOOKUP(Y153,祝日一覧!$A:$C,3,FALSE),"")</f>
        <v/>
      </c>
      <c r="Z155" s="23" t="str">
        <f>IFERROR(VLOOKUP(Z153,祝日一覧!$A:$C,3,FALSE),"")</f>
        <v/>
      </c>
      <c r="AA155" s="23" t="str">
        <f>IFERROR(VLOOKUP(AA153,祝日一覧!$A:$C,3,FALSE),"")</f>
        <v/>
      </c>
      <c r="AB155" s="23" t="str">
        <f>IFERROR(VLOOKUP(AB153,祝日一覧!$A:$C,3,FALSE),"")</f>
        <v/>
      </c>
      <c r="AC155" s="23" t="str">
        <f>IFERROR(VLOOKUP(AC153,祝日一覧!$A:$C,3,FALSE),"")</f>
        <v/>
      </c>
      <c r="AD155" s="23" t="str">
        <f>IFERROR(VLOOKUP(AD153,祝日一覧!$A:$C,3,FALSE),"")</f>
        <v/>
      </c>
      <c r="AE155" s="23" t="str">
        <f>IFERROR(VLOOKUP(AE153,祝日一覧!$A:$C,3,FALSE),"")</f>
        <v/>
      </c>
      <c r="AF155" s="23" t="str">
        <f>IFERROR(VLOOKUP(AF153,祝日一覧!$A:$C,3,FALSE),"")</f>
        <v/>
      </c>
      <c r="AG155" s="71" t="str">
        <f>IFERROR(VLOOKUP(AG153,祝日一覧!$A:$C,3,FALSE),"")</f>
        <v/>
      </c>
      <c r="AH155" s="81"/>
      <c r="AI155" s="98"/>
      <c r="AJ155" s="112"/>
      <c r="AK155" s="116"/>
      <c r="AL155" s="141"/>
      <c r="AM155" s="154"/>
      <c r="AN155" s="168"/>
      <c r="AO155" s="172"/>
      <c r="AP155" s="172"/>
      <c r="AQ155" s="188"/>
      <c r="AR155" s="194"/>
      <c r="AS155" s="3"/>
    </row>
    <row r="156" spans="1:45" s="3" customFormat="1" ht="20.100000000000001" hidden="1" customHeight="1" outlineLevel="1">
      <c r="A156" s="3"/>
      <c r="B156" s="1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72"/>
      <c r="AH156" s="82"/>
      <c r="AI156" s="99"/>
      <c r="AJ156" s="108" t="e">
        <f>AVERAGE(AJ157:AJ162)</f>
        <v>#DIV/0!</v>
      </c>
      <c r="AK156" s="117" t="e">
        <f>IF(AJ156&gt;=0.285,"達成","未")</f>
        <v>#DIV/0!</v>
      </c>
      <c r="AL156" s="128"/>
      <c r="AM156" s="147" t="e">
        <f>AVERAGE(AM157:AM161)</f>
        <v>#DIV/0!</v>
      </c>
      <c r="AN156" s="165" t="s">
        <v>47</v>
      </c>
      <c r="AO156" s="175" t="s">
        <v>74</v>
      </c>
      <c r="AP156" s="184" t="s">
        <v>64</v>
      </c>
      <c r="AQ156" s="192" t="s">
        <v>62</v>
      </c>
      <c r="AR156" s="192" t="s">
        <v>63</v>
      </c>
      <c r="AS156" s="199" t="s">
        <v>73</v>
      </c>
    </row>
    <row r="157" spans="1:45" s="3" customFormat="1" ht="20.100000000000001" hidden="1" customHeight="1" outlineLevel="1">
      <c r="A157" s="3"/>
      <c r="B157" s="14" t="str">
        <f>IF($R$5&lt;&gt;"",$R$5,"-")</f>
        <v>-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69"/>
      <c r="AH157" s="84" t="str">
        <f t="shared" ref="AH157:AH162" si="146">IF(B157="-",B157,"手入力")</f>
        <v>-</v>
      </c>
      <c r="AI157" s="96">
        <f t="shared" ref="AI157:AI162" si="147">AQ157</f>
        <v>0</v>
      </c>
      <c r="AJ157" s="111" t="str">
        <f t="shared" ref="AJ157:AJ162" si="148">IFERROR(AI157/AO157,"")</f>
        <v/>
      </c>
      <c r="AK157" s="124" t="str">
        <f t="shared" ref="AK157:AK162" si="149">IFERROR(IF(B157="-",B157,IF(AI157/AO157&gt;=0.285,"達成","未")),"-")</f>
        <v>-</v>
      </c>
      <c r="AL157" s="130">
        <f t="shared" ref="AL157:AL162" si="150">AR157</f>
        <v>0</v>
      </c>
      <c r="AM157" s="150" t="str">
        <f t="shared" ref="AM157:AM162" si="151">IFERROR(AL157/AP157,"")</f>
        <v/>
      </c>
      <c r="AN157" s="163">
        <f>COUNT(C153:AG153)</f>
        <v>31</v>
      </c>
      <c r="AO157" s="173">
        <f t="shared" ref="AO157:AO162" si="152">IF(OR(B157="-",B157=""),0,IFERROR(AN157-AH157,))</f>
        <v>0</v>
      </c>
      <c r="AP157" s="173">
        <f t="shared" ref="AP157:AP162" si="153">AO157+AP145</f>
        <v>0</v>
      </c>
      <c r="AQ157" s="172">
        <f t="shared" ref="AQ157:AQ162" si="154">COUNTIF(C157:AG157,"○")</f>
        <v>0</v>
      </c>
      <c r="AR157" s="172">
        <f t="shared" ref="AR157:AR162" si="155">AR145+AQ157</f>
        <v>0</v>
      </c>
      <c r="AS157" s="200">
        <f>IF(AS158&gt;=1,0,IF(SUM(AO157:AO162)=0,1,IF(AK156="達成",1,0)))</f>
        <v>1</v>
      </c>
    </row>
    <row r="158" spans="1:45" s="3" customFormat="1" ht="20.100000000000001" hidden="1" customHeight="1" outlineLevel="1">
      <c r="A158" s="3"/>
      <c r="B158" s="15" t="str">
        <f>IF($S$5&lt;&gt;"",$S$5,"-")</f>
        <v>-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55"/>
      <c r="AH158" s="78" t="str">
        <f t="shared" si="146"/>
        <v>-</v>
      </c>
      <c r="AI158" s="97">
        <f t="shared" si="147"/>
        <v>0</v>
      </c>
      <c r="AJ158" s="109" t="str">
        <f t="shared" si="148"/>
        <v/>
      </c>
      <c r="AK158" s="119" t="str">
        <f t="shared" si="149"/>
        <v>-</v>
      </c>
      <c r="AL158" s="131">
        <f t="shared" si="150"/>
        <v>0</v>
      </c>
      <c r="AM158" s="149" t="str">
        <f t="shared" si="151"/>
        <v/>
      </c>
      <c r="AN158" s="163">
        <f>COUNT(C153:AG153)</f>
        <v>31</v>
      </c>
      <c r="AO158" s="173">
        <f t="shared" si="152"/>
        <v>0</v>
      </c>
      <c r="AP158" s="173">
        <f t="shared" si="153"/>
        <v>0</v>
      </c>
      <c r="AQ158" s="173">
        <f t="shared" si="154"/>
        <v>0</v>
      </c>
      <c r="AR158" s="173">
        <f t="shared" si="155"/>
        <v>0</v>
      </c>
      <c r="AS158" s="3">
        <f>COUNTIF(AH157:AH162,"手入力")</f>
        <v>0</v>
      </c>
    </row>
    <row r="159" spans="1:45" s="3" customFormat="1" ht="20.100000000000001" hidden="1" customHeight="1" outlineLevel="1">
      <c r="A159" s="3"/>
      <c r="B159" s="15" t="str">
        <f>IF($T$5&lt;&gt;"",$T$5,"-")</f>
        <v>-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55"/>
      <c r="AH159" s="78" t="str">
        <f t="shared" si="146"/>
        <v>-</v>
      </c>
      <c r="AI159" s="97">
        <f t="shared" si="147"/>
        <v>0</v>
      </c>
      <c r="AJ159" s="109" t="str">
        <f t="shared" si="148"/>
        <v/>
      </c>
      <c r="AK159" s="119" t="str">
        <f t="shared" si="149"/>
        <v>-</v>
      </c>
      <c r="AL159" s="131">
        <f t="shared" si="150"/>
        <v>0</v>
      </c>
      <c r="AM159" s="149" t="str">
        <f t="shared" si="151"/>
        <v/>
      </c>
      <c r="AN159" s="163">
        <f>COUNT(C153:AG153)</f>
        <v>31</v>
      </c>
      <c r="AO159" s="173">
        <f t="shared" si="152"/>
        <v>0</v>
      </c>
      <c r="AP159" s="173">
        <f t="shared" si="153"/>
        <v>0</v>
      </c>
      <c r="AQ159" s="173">
        <f t="shared" si="154"/>
        <v>0</v>
      </c>
      <c r="AR159" s="173">
        <f t="shared" si="155"/>
        <v>0</v>
      </c>
      <c r="AS159" s="3"/>
    </row>
    <row r="160" spans="1:45" s="3" customFormat="1" ht="20.100000000000001" hidden="1" customHeight="1" outlineLevel="1">
      <c r="A160" s="3"/>
      <c r="B160" s="15" t="str">
        <f>IF($U$5&lt;&gt;"",$U$5,"-")</f>
        <v>-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55"/>
      <c r="AH160" s="78" t="str">
        <f t="shared" si="146"/>
        <v>-</v>
      </c>
      <c r="AI160" s="97">
        <f t="shared" si="147"/>
        <v>0</v>
      </c>
      <c r="AJ160" s="109" t="str">
        <f t="shared" si="148"/>
        <v/>
      </c>
      <c r="AK160" s="119" t="str">
        <f t="shared" si="149"/>
        <v>-</v>
      </c>
      <c r="AL160" s="131">
        <f t="shared" si="150"/>
        <v>0</v>
      </c>
      <c r="AM160" s="149" t="str">
        <f t="shared" si="151"/>
        <v/>
      </c>
      <c r="AN160" s="163">
        <f>COUNT(C153:AG153)</f>
        <v>31</v>
      </c>
      <c r="AO160" s="173">
        <f t="shared" si="152"/>
        <v>0</v>
      </c>
      <c r="AP160" s="173">
        <f t="shared" si="153"/>
        <v>0</v>
      </c>
      <c r="AQ160" s="173">
        <f t="shared" si="154"/>
        <v>0</v>
      </c>
      <c r="AR160" s="173">
        <f t="shared" si="155"/>
        <v>0</v>
      </c>
      <c r="AS160" s="3"/>
    </row>
    <row r="161" spans="1:45" s="3" customFormat="1" ht="20.100000000000001" hidden="1" customHeight="1" outlineLevel="1">
      <c r="A161" s="3"/>
      <c r="B161" s="15" t="str">
        <f>IF($V$5&lt;&gt;"",$V$5,"-")</f>
        <v>-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55"/>
      <c r="AH161" s="78" t="str">
        <f t="shared" si="146"/>
        <v>-</v>
      </c>
      <c r="AI161" s="97">
        <f t="shared" si="147"/>
        <v>0</v>
      </c>
      <c r="AJ161" s="109" t="str">
        <f t="shared" si="148"/>
        <v/>
      </c>
      <c r="AK161" s="119" t="str">
        <f t="shared" si="149"/>
        <v>-</v>
      </c>
      <c r="AL161" s="131">
        <f t="shared" si="150"/>
        <v>0</v>
      </c>
      <c r="AM161" s="149" t="str">
        <f t="shared" si="151"/>
        <v/>
      </c>
      <c r="AN161" s="163">
        <f>COUNT(C153:AG153)</f>
        <v>31</v>
      </c>
      <c r="AO161" s="173">
        <f t="shared" si="152"/>
        <v>0</v>
      </c>
      <c r="AP161" s="173">
        <f t="shared" si="153"/>
        <v>0</v>
      </c>
      <c r="AQ161" s="173">
        <f t="shared" si="154"/>
        <v>0</v>
      </c>
      <c r="AR161" s="173">
        <f t="shared" si="155"/>
        <v>0</v>
      </c>
      <c r="AS161" s="3"/>
    </row>
    <row r="162" spans="1:45" s="3" customFormat="1" ht="20.100000000000001" hidden="1" customHeight="1" outlineLevel="1">
      <c r="A162" s="3"/>
      <c r="B162" s="16" t="str">
        <f>IF($W$5&lt;&gt;"",$W$5,"-")</f>
        <v>-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70"/>
      <c r="AH162" s="79" t="str">
        <f t="shared" si="146"/>
        <v>-</v>
      </c>
      <c r="AI162" s="99">
        <f t="shared" si="147"/>
        <v>0</v>
      </c>
      <c r="AJ162" s="108" t="str">
        <f t="shared" si="148"/>
        <v/>
      </c>
      <c r="AK162" s="117" t="str">
        <f t="shared" si="149"/>
        <v>-</v>
      </c>
      <c r="AL162" s="133">
        <f t="shared" si="150"/>
        <v>0</v>
      </c>
      <c r="AM162" s="147" t="str">
        <f t="shared" si="151"/>
        <v/>
      </c>
      <c r="AN162" s="163">
        <f>COUNT(C153:AG153)</f>
        <v>31</v>
      </c>
      <c r="AO162" s="173">
        <f t="shared" si="152"/>
        <v>0</v>
      </c>
      <c r="AP162" s="173">
        <f t="shared" si="153"/>
        <v>0</v>
      </c>
      <c r="AQ162" s="173">
        <f t="shared" si="154"/>
        <v>0</v>
      </c>
      <c r="AR162" s="173">
        <f t="shared" si="155"/>
        <v>0</v>
      </c>
      <c r="AS162" s="3"/>
    </row>
    <row r="163" spans="1:45" s="3" customFormat="1" hidden="1" outlineLevel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1"/>
      <c r="AI163" s="1"/>
      <c r="AJ163" s="3"/>
      <c r="AK163" s="1"/>
      <c r="AL163" s="1"/>
      <c r="AM163" s="1"/>
      <c r="AN163" s="4"/>
      <c r="AO163" s="4"/>
      <c r="AP163" s="4"/>
      <c r="AQ163" s="4"/>
      <c r="AR163" s="4"/>
      <c r="AS163" s="3"/>
    </row>
    <row r="164" spans="1:45" s="3" customFormat="1" ht="12.95" hidden="1" customHeight="1" outlineLevel="1">
      <c r="A164" s="1"/>
      <c r="B164" s="10" t="s">
        <v>6</v>
      </c>
      <c r="C164" s="20">
        <f>DATE(YEAR(C152),MONTH(C152)+1,DAY(C152))</f>
        <v>45962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80" t="s">
        <v>31</v>
      </c>
      <c r="AI164" s="96" t="s">
        <v>20</v>
      </c>
      <c r="AJ164" s="105"/>
      <c r="AK164" s="114"/>
      <c r="AL164" s="138" t="s">
        <v>15</v>
      </c>
      <c r="AM164" s="151"/>
      <c r="AN164" s="167" t="s">
        <v>30</v>
      </c>
      <c r="AO164" s="171" t="s">
        <v>33</v>
      </c>
      <c r="AP164" s="181" t="s">
        <v>1</v>
      </c>
      <c r="AQ164" s="187"/>
      <c r="AR164" s="159"/>
      <c r="AS164" s="3"/>
    </row>
    <row r="165" spans="1:45" s="3" customFormat="1" ht="12.95" hidden="1" customHeight="1" outlineLevel="1">
      <c r="A165" s="1"/>
      <c r="B165" s="11" t="s">
        <v>9</v>
      </c>
      <c r="C165" s="21">
        <f>DATE(YEAR(C164),MONTH(C164),DAY(C164))</f>
        <v>45962</v>
      </c>
      <c r="D165" s="21">
        <f t="shared" ref="D165:AG165" si="156">IF(MONTH(DATE(YEAR(C165),MONTH(C165),DAY(C165)+1))=MONTH($C164),DATE(YEAR(C165),MONTH(C165),DAY(C165)+1),"")</f>
        <v>45963</v>
      </c>
      <c r="E165" s="21">
        <f t="shared" si="156"/>
        <v>45964</v>
      </c>
      <c r="F165" s="32">
        <f t="shared" si="156"/>
        <v>45965</v>
      </c>
      <c r="G165" s="21">
        <f t="shared" si="156"/>
        <v>45966</v>
      </c>
      <c r="H165" s="21">
        <f t="shared" si="156"/>
        <v>45967</v>
      </c>
      <c r="I165" s="21">
        <f t="shared" si="156"/>
        <v>45968</v>
      </c>
      <c r="J165" s="21">
        <f t="shared" si="156"/>
        <v>45969</v>
      </c>
      <c r="K165" s="21">
        <f t="shared" si="156"/>
        <v>45970</v>
      </c>
      <c r="L165" s="21">
        <f t="shared" si="156"/>
        <v>45971</v>
      </c>
      <c r="M165" s="21">
        <f t="shared" si="156"/>
        <v>45972</v>
      </c>
      <c r="N165" s="21">
        <f t="shared" si="156"/>
        <v>45973</v>
      </c>
      <c r="O165" s="21">
        <f t="shared" si="156"/>
        <v>45974</v>
      </c>
      <c r="P165" s="21">
        <f t="shared" si="156"/>
        <v>45975</v>
      </c>
      <c r="Q165" s="21">
        <f t="shared" si="156"/>
        <v>45976</v>
      </c>
      <c r="R165" s="21">
        <f t="shared" si="156"/>
        <v>45977</v>
      </c>
      <c r="S165" s="21">
        <f t="shared" si="156"/>
        <v>45978</v>
      </c>
      <c r="T165" s="21">
        <f t="shared" si="156"/>
        <v>45979</v>
      </c>
      <c r="U165" s="21">
        <f t="shared" si="156"/>
        <v>45980</v>
      </c>
      <c r="V165" s="21">
        <f t="shared" si="156"/>
        <v>45981</v>
      </c>
      <c r="W165" s="21">
        <f t="shared" si="156"/>
        <v>45982</v>
      </c>
      <c r="X165" s="21">
        <f t="shared" si="156"/>
        <v>45983</v>
      </c>
      <c r="Y165" s="21">
        <f t="shared" si="156"/>
        <v>45984</v>
      </c>
      <c r="Z165" s="21">
        <f t="shared" si="156"/>
        <v>45985</v>
      </c>
      <c r="AA165" s="21">
        <f t="shared" si="156"/>
        <v>45986</v>
      </c>
      <c r="AB165" s="21">
        <f t="shared" si="156"/>
        <v>45987</v>
      </c>
      <c r="AC165" s="21">
        <f t="shared" si="156"/>
        <v>45988</v>
      </c>
      <c r="AD165" s="21">
        <f t="shared" si="156"/>
        <v>45989</v>
      </c>
      <c r="AE165" s="21">
        <f t="shared" si="156"/>
        <v>45990</v>
      </c>
      <c r="AF165" s="21">
        <f t="shared" si="156"/>
        <v>45991</v>
      </c>
      <c r="AG165" s="67" t="str">
        <f t="shared" si="156"/>
        <v/>
      </c>
      <c r="AH165" s="81"/>
      <c r="AI165" s="97"/>
      <c r="AJ165" s="106"/>
      <c r="AK165" s="115"/>
      <c r="AL165" s="139"/>
      <c r="AM165" s="152"/>
      <c r="AN165" s="168"/>
      <c r="AO165" s="172"/>
      <c r="AP165" s="182"/>
      <c r="AQ165" s="187"/>
      <c r="AR165" s="159"/>
      <c r="AS165" s="3"/>
    </row>
    <row r="166" spans="1:45" s="3" customFormat="1" ht="12.95" hidden="1" customHeight="1" outlineLevel="1">
      <c r="A166" s="1"/>
      <c r="B166" s="11" t="s">
        <v>3</v>
      </c>
      <c r="C166" s="22" t="str">
        <f t="shared" ref="C166:AG166" si="157">TEXT(C165,"aaa")</f>
        <v>土</v>
      </c>
      <c r="D166" s="22" t="str">
        <f t="shared" si="157"/>
        <v>日</v>
      </c>
      <c r="E166" s="22" t="str">
        <f t="shared" si="157"/>
        <v>月</v>
      </c>
      <c r="F166" s="33" t="str">
        <f t="shared" si="157"/>
        <v>火</v>
      </c>
      <c r="G166" s="22" t="str">
        <f t="shared" si="157"/>
        <v>水</v>
      </c>
      <c r="H166" s="22" t="str">
        <f t="shared" si="157"/>
        <v>木</v>
      </c>
      <c r="I166" s="22" t="str">
        <f t="shared" si="157"/>
        <v>金</v>
      </c>
      <c r="J166" s="22" t="str">
        <f t="shared" si="157"/>
        <v>土</v>
      </c>
      <c r="K166" s="22" t="str">
        <f t="shared" si="157"/>
        <v>日</v>
      </c>
      <c r="L166" s="22" t="str">
        <f t="shared" si="157"/>
        <v>月</v>
      </c>
      <c r="M166" s="22" t="str">
        <f t="shared" si="157"/>
        <v>火</v>
      </c>
      <c r="N166" s="22" t="str">
        <f t="shared" si="157"/>
        <v>水</v>
      </c>
      <c r="O166" s="22" t="str">
        <f t="shared" si="157"/>
        <v>木</v>
      </c>
      <c r="P166" s="22" t="str">
        <f t="shared" si="157"/>
        <v>金</v>
      </c>
      <c r="Q166" s="22" t="str">
        <f t="shared" si="157"/>
        <v>土</v>
      </c>
      <c r="R166" s="22" t="str">
        <f t="shared" si="157"/>
        <v>日</v>
      </c>
      <c r="S166" s="22" t="str">
        <f t="shared" si="157"/>
        <v>月</v>
      </c>
      <c r="T166" s="22" t="str">
        <f t="shared" si="157"/>
        <v>火</v>
      </c>
      <c r="U166" s="22" t="str">
        <f t="shared" si="157"/>
        <v>水</v>
      </c>
      <c r="V166" s="22" t="str">
        <f t="shared" si="157"/>
        <v>木</v>
      </c>
      <c r="W166" s="22" t="str">
        <f t="shared" si="157"/>
        <v>金</v>
      </c>
      <c r="X166" s="22" t="str">
        <f t="shared" si="157"/>
        <v>土</v>
      </c>
      <c r="Y166" s="22" t="str">
        <f t="shared" si="157"/>
        <v>日</v>
      </c>
      <c r="Z166" s="22" t="str">
        <f t="shared" si="157"/>
        <v>月</v>
      </c>
      <c r="AA166" s="22" t="str">
        <f t="shared" si="157"/>
        <v>火</v>
      </c>
      <c r="AB166" s="22" t="str">
        <f t="shared" si="157"/>
        <v>水</v>
      </c>
      <c r="AC166" s="22" t="str">
        <f t="shared" si="157"/>
        <v>木</v>
      </c>
      <c r="AD166" s="22" t="str">
        <f t="shared" si="157"/>
        <v>金</v>
      </c>
      <c r="AE166" s="22" t="str">
        <f t="shared" si="157"/>
        <v>土</v>
      </c>
      <c r="AF166" s="22" t="str">
        <f t="shared" si="157"/>
        <v>日</v>
      </c>
      <c r="AG166" s="55" t="str">
        <f t="shared" si="157"/>
        <v/>
      </c>
      <c r="AH166" s="81"/>
      <c r="AI166" s="98" t="s">
        <v>45</v>
      </c>
      <c r="AJ166" s="112" t="s">
        <v>19</v>
      </c>
      <c r="AK166" s="116" t="s">
        <v>58</v>
      </c>
      <c r="AL166" s="140" t="s">
        <v>45</v>
      </c>
      <c r="AM166" s="153" t="s">
        <v>22</v>
      </c>
      <c r="AN166" s="167">
        <f>COUNT(C165:AG165)</f>
        <v>30</v>
      </c>
      <c r="AO166" s="171">
        <f>AN166-AH166</f>
        <v>30</v>
      </c>
      <c r="AP166" s="171">
        <f>SUM(AO$8:AO168)</f>
        <v>426</v>
      </c>
      <c r="AQ166" s="186"/>
      <c r="AR166" s="193"/>
      <c r="AS166" s="3"/>
    </row>
    <row r="167" spans="1:45" s="3" customFormat="1" ht="27" hidden="1" customHeight="1" outlineLevel="1">
      <c r="A167" s="5"/>
      <c r="B167" s="12" t="s">
        <v>11</v>
      </c>
      <c r="C167" s="23" t="str">
        <f>IFERROR(VLOOKUP(C165,祝日一覧!$A:$C,3,FALSE),"")</f>
        <v/>
      </c>
      <c r="D167" s="23" t="str">
        <f>IFERROR(VLOOKUP(D165,祝日一覧!$A:$C,3,FALSE),"")</f>
        <v/>
      </c>
      <c r="E167" s="23" t="str">
        <f>IFERROR(VLOOKUP(E165,祝日一覧!$A:$C,3,FALSE),"")</f>
        <v>文化の日</v>
      </c>
      <c r="F167" s="23" t="str">
        <f>IFERROR(VLOOKUP(F165,祝日一覧!$A:$C,3,FALSE),"")</f>
        <v/>
      </c>
      <c r="G167" s="23" t="str">
        <f>IFERROR(VLOOKUP(G165,祝日一覧!$A:$C,3,FALSE),"")</f>
        <v/>
      </c>
      <c r="H167" s="23" t="str">
        <f>IFERROR(VLOOKUP(H165,祝日一覧!$A:$C,3,FALSE),"")</f>
        <v/>
      </c>
      <c r="I167" s="23" t="str">
        <f>IFERROR(VLOOKUP(I165,祝日一覧!$A:$C,3,FALSE),"")</f>
        <v/>
      </c>
      <c r="J167" s="23" t="str">
        <f>IFERROR(VLOOKUP(J165,祝日一覧!$A:$C,3,FALSE),"")</f>
        <v/>
      </c>
      <c r="K167" s="23" t="str">
        <f>IFERROR(VLOOKUP(K165,祝日一覧!$A:$C,3,FALSE),"")</f>
        <v/>
      </c>
      <c r="L167" s="23" t="str">
        <f>IFERROR(VLOOKUP(L165,祝日一覧!$A:$C,3,FALSE),"")</f>
        <v/>
      </c>
      <c r="M167" s="23" t="str">
        <f>IFERROR(VLOOKUP(M165,祝日一覧!$A:$C,3,FALSE),"")</f>
        <v/>
      </c>
      <c r="N167" s="23" t="str">
        <f>IFERROR(VLOOKUP(N165,祝日一覧!$A:$C,3,FALSE),"")</f>
        <v/>
      </c>
      <c r="O167" s="23" t="str">
        <f>IFERROR(VLOOKUP(O165,祝日一覧!$A:$C,3,FALSE),"")</f>
        <v/>
      </c>
      <c r="P167" s="23" t="str">
        <f>IFERROR(VLOOKUP(P165,祝日一覧!$A:$C,3,FALSE),"")</f>
        <v/>
      </c>
      <c r="Q167" s="23" t="str">
        <f>IFERROR(VLOOKUP(Q165,祝日一覧!$A:$C,3,FALSE),"")</f>
        <v/>
      </c>
      <c r="R167" s="23" t="str">
        <f>IFERROR(VLOOKUP(R165,祝日一覧!$A:$C,3,FALSE),"")</f>
        <v/>
      </c>
      <c r="S167" s="23" t="str">
        <f>IFERROR(VLOOKUP(S165,祝日一覧!$A:$C,3,FALSE),"")</f>
        <v/>
      </c>
      <c r="T167" s="23" t="str">
        <f>IFERROR(VLOOKUP(T165,祝日一覧!$A:$C,3,FALSE),"")</f>
        <v/>
      </c>
      <c r="U167" s="23" t="str">
        <f>IFERROR(VLOOKUP(U165,祝日一覧!$A:$C,3,FALSE),"")</f>
        <v/>
      </c>
      <c r="V167" s="23" t="str">
        <f>IFERROR(VLOOKUP(V165,祝日一覧!$A:$C,3,FALSE),"")</f>
        <v/>
      </c>
      <c r="W167" s="23" t="str">
        <f>IFERROR(VLOOKUP(W165,祝日一覧!$A:$C,3,FALSE),"")</f>
        <v/>
      </c>
      <c r="X167" s="23" t="str">
        <f>IFERROR(VLOOKUP(X165,祝日一覧!$A:$C,3,FALSE),"")</f>
        <v/>
      </c>
      <c r="Y167" s="23" t="str">
        <f>IFERROR(VLOOKUP(Y165,祝日一覧!$A:$C,3,FALSE),"")</f>
        <v>勤労感謝の日</v>
      </c>
      <c r="Z167" s="23" t="str">
        <f>IFERROR(VLOOKUP(Z165,祝日一覧!$A:$C,3,FALSE),"")</f>
        <v>振替休日</v>
      </c>
      <c r="AA167" s="23" t="str">
        <f>IFERROR(VLOOKUP(AA165,祝日一覧!$A:$C,3,FALSE),"")</f>
        <v/>
      </c>
      <c r="AB167" s="23" t="str">
        <f>IFERROR(VLOOKUP(AB165,祝日一覧!$A:$C,3,FALSE),"")</f>
        <v/>
      </c>
      <c r="AC167" s="23" t="str">
        <f>IFERROR(VLOOKUP(AC165,祝日一覧!$A:$C,3,FALSE),"")</f>
        <v/>
      </c>
      <c r="AD167" s="23" t="str">
        <f>IFERROR(VLOOKUP(AD165,祝日一覧!$A:$C,3,FALSE),"")</f>
        <v/>
      </c>
      <c r="AE167" s="23" t="str">
        <f>IFERROR(VLOOKUP(AE165,祝日一覧!$A:$C,3,FALSE),"")</f>
        <v/>
      </c>
      <c r="AF167" s="23" t="str">
        <f>IFERROR(VLOOKUP(AF165,祝日一覧!$A:$C,3,FALSE),"")</f>
        <v/>
      </c>
      <c r="AG167" s="71" t="str">
        <f>IFERROR(VLOOKUP(AG165,祝日一覧!$A:$C,3,FALSE),"")</f>
        <v/>
      </c>
      <c r="AH167" s="81"/>
      <c r="AI167" s="98"/>
      <c r="AJ167" s="112"/>
      <c r="AK167" s="116"/>
      <c r="AL167" s="141"/>
      <c r="AM167" s="154"/>
      <c r="AN167" s="168"/>
      <c r="AO167" s="172"/>
      <c r="AP167" s="172"/>
      <c r="AQ167" s="188"/>
      <c r="AR167" s="194"/>
      <c r="AS167" s="3"/>
    </row>
    <row r="168" spans="1:45" s="3" customFormat="1" ht="20.100000000000001" hidden="1" customHeight="1" outlineLevel="1">
      <c r="A168" s="3"/>
      <c r="B168" s="1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72"/>
      <c r="AH168" s="82"/>
      <c r="AI168" s="99"/>
      <c r="AJ168" s="108" t="e">
        <f>AVERAGE(AJ169:AJ174)</f>
        <v>#DIV/0!</v>
      </c>
      <c r="AK168" s="117" t="e">
        <f>IF(AJ168&gt;=0.285,"達成","未")</f>
        <v>#DIV/0!</v>
      </c>
      <c r="AL168" s="128"/>
      <c r="AM168" s="147" t="e">
        <f>AVERAGE(AM169:AM173)</f>
        <v>#DIV/0!</v>
      </c>
      <c r="AN168" s="165" t="s">
        <v>47</v>
      </c>
      <c r="AO168" s="175" t="s">
        <v>74</v>
      </c>
      <c r="AP168" s="184" t="s">
        <v>64</v>
      </c>
      <c r="AQ168" s="192" t="s">
        <v>62</v>
      </c>
      <c r="AR168" s="192" t="s">
        <v>63</v>
      </c>
      <c r="AS168" s="199" t="s">
        <v>73</v>
      </c>
    </row>
    <row r="169" spans="1:45" s="3" customFormat="1" ht="20.100000000000001" hidden="1" customHeight="1" outlineLevel="1">
      <c r="A169" s="3"/>
      <c r="B169" s="14" t="str">
        <f>IF($R$5&lt;&gt;"",$R$5,"-")</f>
        <v>-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69"/>
      <c r="AH169" s="84" t="str">
        <f t="shared" ref="AH169:AH174" si="158">IF(B169="-",B169,"手入力")</f>
        <v>-</v>
      </c>
      <c r="AI169" s="96">
        <f t="shared" ref="AI169:AI174" si="159">AQ169</f>
        <v>0</v>
      </c>
      <c r="AJ169" s="111" t="str">
        <f t="shared" ref="AJ169:AJ174" si="160">IFERROR(AI169/AO169,"")</f>
        <v/>
      </c>
      <c r="AK169" s="124" t="str">
        <f t="shared" ref="AK169:AK174" si="161">IFERROR(IF(B169="-",B169,IF(AI169/AO169&gt;=0.285,"達成","未")),"-")</f>
        <v>-</v>
      </c>
      <c r="AL169" s="130">
        <f t="shared" ref="AL169:AL174" si="162">AR169</f>
        <v>0</v>
      </c>
      <c r="AM169" s="150" t="str">
        <f t="shared" ref="AM169:AM174" si="163">IFERROR(AL169/AP169,"")</f>
        <v/>
      </c>
      <c r="AN169" s="163">
        <f>COUNT(C165:AG165)</f>
        <v>30</v>
      </c>
      <c r="AO169" s="173">
        <f t="shared" ref="AO169:AO174" si="164">IF(OR(B169="-",B169=""),0,IFERROR(AN169-AH169,))</f>
        <v>0</v>
      </c>
      <c r="AP169" s="173">
        <f t="shared" ref="AP169:AP174" si="165">AO169+AP157</f>
        <v>0</v>
      </c>
      <c r="AQ169" s="172">
        <f t="shared" ref="AQ169:AQ174" si="166">COUNTIF(C169:AG169,"○")</f>
        <v>0</v>
      </c>
      <c r="AR169" s="172">
        <f t="shared" ref="AR169:AR174" si="167">AR157+AQ169</f>
        <v>0</v>
      </c>
      <c r="AS169" s="200">
        <f>IF(AS170&gt;=1,0,IF(SUM(AO169:AO174)=0,1,IF(AK168="達成",1,0)))</f>
        <v>1</v>
      </c>
    </row>
    <row r="170" spans="1:45" s="3" customFormat="1" ht="20.100000000000001" hidden="1" customHeight="1" outlineLevel="1">
      <c r="A170" s="3"/>
      <c r="B170" s="15" t="str">
        <f>IF($S$5&lt;&gt;"",$S$5,"-")</f>
        <v>-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55"/>
      <c r="AH170" s="78" t="str">
        <f t="shared" si="158"/>
        <v>-</v>
      </c>
      <c r="AI170" s="97">
        <f t="shared" si="159"/>
        <v>0</v>
      </c>
      <c r="AJ170" s="109" t="str">
        <f t="shared" si="160"/>
        <v/>
      </c>
      <c r="AK170" s="119" t="str">
        <f t="shared" si="161"/>
        <v>-</v>
      </c>
      <c r="AL170" s="131">
        <f t="shared" si="162"/>
        <v>0</v>
      </c>
      <c r="AM170" s="149" t="str">
        <f t="shared" si="163"/>
        <v/>
      </c>
      <c r="AN170" s="163">
        <f>COUNT(C165:AG165)</f>
        <v>30</v>
      </c>
      <c r="AO170" s="173">
        <f t="shared" si="164"/>
        <v>0</v>
      </c>
      <c r="AP170" s="173">
        <f t="shared" si="165"/>
        <v>0</v>
      </c>
      <c r="AQ170" s="173">
        <f t="shared" si="166"/>
        <v>0</v>
      </c>
      <c r="AR170" s="173">
        <f t="shared" si="167"/>
        <v>0</v>
      </c>
      <c r="AS170" s="3">
        <f>COUNTIF(AH169:AH174,"手入力")</f>
        <v>0</v>
      </c>
    </row>
    <row r="171" spans="1:45" s="3" customFormat="1" ht="20.100000000000001" hidden="1" customHeight="1" outlineLevel="1">
      <c r="A171" s="3"/>
      <c r="B171" s="15" t="str">
        <f>IF($T$5&lt;&gt;"",$T$5,"-")</f>
        <v>-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55"/>
      <c r="AH171" s="78" t="str">
        <f t="shared" si="158"/>
        <v>-</v>
      </c>
      <c r="AI171" s="97">
        <f t="shared" si="159"/>
        <v>0</v>
      </c>
      <c r="AJ171" s="109" t="str">
        <f t="shared" si="160"/>
        <v/>
      </c>
      <c r="AK171" s="119" t="str">
        <f t="shared" si="161"/>
        <v>-</v>
      </c>
      <c r="AL171" s="131">
        <f t="shared" si="162"/>
        <v>0</v>
      </c>
      <c r="AM171" s="149" t="str">
        <f t="shared" si="163"/>
        <v/>
      </c>
      <c r="AN171" s="163">
        <f>COUNT(C165:AG165)</f>
        <v>30</v>
      </c>
      <c r="AO171" s="173">
        <f t="shared" si="164"/>
        <v>0</v>
      </c>
      <c r="AP171" s="173">
        <f t="shared" si="165"/>
        <v>0</v>
      </c>
      <c r="AQ171" s="173">
        <f t="shared" si="166"/>
        <v>0</v>
      </c>
      <c r="AR171" s="173">
        <f t="shared" si="167"/>
        <v>0</v>
      </c>
      <c r="AS171" s="3"/>
    </row>
    <row r="172" spans="1:45" s="3" customFormat="1" ht="20.100000000000001" hidden="1" customHeight="1" outlineLevel="1">
      <c r="A172" s="3"/>
      <c r="B172" s="15" t="str">
        <f>IF($U$5&lt;&gt;"",$U$5,"-")</f>
        <v>-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55"/>
      <c r="AH172" s="78" t="str">
        <f t="shared" si="158"/>
        <v>-</v>
      </c>
      <c r="AI172" s="97">
        <f t="shared" si="159"/>
        <v>0</v>
      </c>
      <c r="AJ172" s="109" t="str">
        <f t="shared" si="160"/>
        <v/>
      </c>
      <c r="AK172" s="119" t="str">
        <f t="shared" si="161"/>
        <v>-</v>
      </c>
      <c r="AL172" s="131">
        <f t="shared" si="162"/>
        <v>0</v>
      </c>
      <c r="AM172" s="149" t="str">
        <f t="shared" si="163"/>
        <v/>
      </c>
      <c r="AN172" s="163">
        <f>COUNT(C165:AG165)</f>
        <v>30</v>
      </c>
      <c r="AO172" s="173">
        <f t="shared" si="164"/>
        <v>0</v>
      </c>
      <c r="AP172" s="173">
        <f t="shared" si="165"/>
        <v>0</v>
      </c>
      <c r="AQ172" s="173">
        <f t="shared" si="166"/>
        <v>0</v>
      </c>
      <c r="AR172" s="173">
        <f t="shared" si="167"/>
        <v>0</v>
      </c>
      <c r="AS172" s="3"/>
    </row>
    <row r="173" spans="1:45" s="3" customFormat="1" ht="20.100000000000001" hidden="1" customHeight="1" outlineLevel="1">
      <c r="A173" s="3"/>
      <c r="B173" s="15" t="str">
        <f>IF($V$5&lt;&gt;"",$V$5,"-")</f>
        <v>-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55"/>
      <c r="AH173" s="78" t="str">
        <f t="shared" si="158"/>
        <v>-</v>
      </c>
      <c r="AI173" s="97">
        <f t="shared" si="159"/>
        <v>0</v>
      </c>
      <c r="AJ173" s="109" t="str">
        <f t="shared" si="160"/>
        <v/>
      </c>
      <c r="AK173" s="119" t="str">
        <f t="shared" si="161"/>
        <v>-</v>
      </c>
      <c r="AL173" s="131">
        <f t="shared" si="162"/>
        <v>0</v>
      </c>
      <c r="AM173" s="149" t="str">
        <f t="shared" si="163"/>
        <v/>
      </c>
      <c r="AN173" s="163">
        <f>COUNT(C165:AG165)</f>
        <v>30</v>
      </c>
      <c r="AO173" s="173">
        <f t="shared" si="164"/>
        <v>0</v>
      </c>
      <c r="AP173" s="173">
        <f t="shared" si="165"/>
        <v>0</v>
      </c>
      <c r="AQ173" s="173">
        <f t="shared" si="166"/>
        <v>0</v>
      </c>
      <c r="AR173" s="173">
        <f t="shared" si="167"/>
        <v>0</v>
      </c>
      <c r="AS173" s="3"/>
    </row>
    <row r="174" spans="1:45" s="3" customFormat="1" ht="20.100000000000001" hidden="1" customHeight="1" outlineLevel="1">
      <c r="A174" s="3"/>
      <c r="B174" s="16" t="str">
        <f>IF($W$5&lt;&gt;"",$W$5,"-")</f>
        <v>-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70"/>
      <c r="AH174" s="93" t="str">
        <f t="shared" si="158"/>
        <v>-</v>
      </c>
      <c r="AI174" s="99">
        <f t="shared" si="159"/>
        <v>0</v>
      </c>
      <c r="AJ174" s="108" t="str">
        <f t="shared" si="160"/>
        <v/>
      </c>
      <c r="AK174" s="117" t="str">
        <f t="shared" si="161"/>
        <v>-</v>
      </c>
      <c r="AL174" s="133">
        <f t="shared" si="162"/>
        <v>0</v>
      </c>
      <c r="AM174" s="147" t="str">
        <f t="shared" si="163"/>
        <v/>
      </c>
      <c r="AN174" s="163">
        <f>COUNT(C165:AG165)</f>
        <v>30</v>
      </c>
      <c r="AO174" s="173">
        <f t="shared" si="164"/>
        <v>0</v>
      </c>
      <c r="AP174" s="173">
        <f t="shared" si="165"/>
        <v>0</v>
      </c>
      <c r="AQ174" s="173">
        <f t="shared" si="166"/>
        <v>0</v>
      </c>
      <c r="AR174" s="173">
        <f t="shared" si="167"/>
        <v>0</v>
      </c>
      <c r="AS174" s="3"/>
    </row>
    <row r="175" spans="1:45" s="3" customFormat="1" hidden="1" outlineLevel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3"/>
      <c r="AK175" s="1"/>
      <c r="AL175" s="1"/>
      <c r="AM175" s="1"/>
      <c r="AN175" s="4"/>
      <c r="AO175" s="4"/>
      <c r="AP175" s="4"/>
      <c r="AQ175" s="4"/>
      <c r="AR175" s="4"/>
      <c r="AS175" s="3"/>
    </row>
    <row r="176" spans="1:45" s="3" customFormat="1" ht="12.95" hidden="1" customHeight="1" outlineLevel="1">
      <c r="A176" s="1"/>
      <c r="B176" s="10" t="s">
        <v>6</v>
      </c>
      <c r="C176" s="20">
        <f>DATE(YEAR(C164),MONTH(C164)+1,DAY(C164))</f>
        <v>45992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80" t="s">
        <v>31</v>
      </c>
      <c r="AI176" s="96" t="s">
        <v>20</v>
      </c>
      <c r="AJ176" s="105"/>
      <c r="AK176" s="114"/>
      <c r="AL176" s="138" t="s">
        <v>15</v>
      </c>
      <c r="AM176" s="151"/>
      <c r="AN176" s="167" t="s">
        <v>30</v>
      </c>
      <c r="AO176" s="171" t="s">
        <v>33</v>
      </c>
      <c r="AP176" s="181" t="s">
        <v>1</v>
      </c>
      <c r="AQ176" s="187"/>
      <c r="AR176" s="159"/>
      <c r="AS176" s="3"/>
    </row>
    <row r="177" spans="1:45" s="3" customFormat="1" ht="12.95" hidden="1" customHeight="1" outlineLevel="1">
      <c r="A177" s="1"/>
      <c r="B177" s="11" t="s">
        <v>9</v>
      </c>
      <c r="C177" s="21">
        <f>DATE(YEAR(C176),MONTH(C176),DAY(C176))</f>
        <v>45992</v>
      </c>
      <c r="D177" s="21">
        <f t="shared" ref="D177:AG177" si="168">IF(MONTH(DATE(YEAR(C177),MONTH(C177),DAY(C177)+1))=MONTH($C176),DATE(YEAR(C177),MONTH(C177),DAY(C177)+1),"")</f>
        <v>45993</v>
      </c>
      <c r="E177" s="21">
        <f t="shared" si="168"/>
        <v>45994</v>
      </c>
      <c r="F177" s="32">
        <f t="shared" si="168"/>
        <v>45995</v>
      </c>
      <c r="G177" s="21">
        <f t="shared" si="168"/>
        <v>45996</v>
      </c>
      <c r="H177" s="21">
        <f t="shared" si="168"/>
        <v>45997</v>
      </c>
      <c r="I177" s="21">
        <f t="shared" si="168"/>
        <v>45998</v>
      </c>
      <c r="J177" s="21">
        <f t="shared" si="168"/>
        <v>45999</v>
      </c>
      <c r="K177" s="21">
        <f t="shared" si="168"/>
        <v>46000</v>
      </c>
      <c r="L177" s="21">
        <f t="shared" si="168"/>
        <v>46001</v>
      </c>
      <c r="M177" s="21">
        <f t="shared" si="168"/>
        <v>46002</v>
      </c>
      <c r="N177" s="21">
        <f t="shared" si="168"/>
        <v>46003</v>
      </c>
      <c r="O177" s="21">
        <f t="shared" si="168"/>
        <v>46004</v>
      </c>
      <c r="P177" s="21">
        <f t="shared" si="168"/>
        <v>46005</v>
      </c>
      <c r="Q177" s="21">
        <f t="shared" si="168"/>
        <v>46006</v>
      </c>
      <c r="R177" s="21">
        <f t="shared" si="168"/>
        <v>46007</v>
      </c>
      <c r="S177" s="21">
        <f t="shared" si="168"/>
        <v>46008</v>
      </c>
      <c r="T177" s="21">
        <f t="shared" si="168"/>
        <v>46009</v>
      </c>
      <c r="U177" s="21">
        <f t="shared" si="168"/>
        <v>46010</v>
      </c>
      <c r="V177" s="21">
        <f t="shared" si="168"/>
        <v>46011</v>
      </c>
      <c r="W177" s="21">
        <f t="shared" si="168"/>
        <v>46012</v>
      </c>
      <c r="X177" s="21">
        <f t="shared" si="168"/>
        <v>46013</v>
      </c>
      <c r="Y177" s="21">
        <f t="shared" si="168"/>
        <v>46014</v>
      </c>
      <c r="Z177" s="21">
        <f t="shared" si="168"/>
        <v>46015</v>
      </c>
      <c r="AA177" s="21">
        <f t="shared" si="168"/>
        <v>46016</v>
      </c>
      <c r="AB177" s="21">
        <f t="shared" si="168"/>
        <v>46017</v>
      </c>
      <c r="AC177" s="21">
        <f t="shared" si="168"/>
        <v>46018</v>
      </c>
      <c r="AD177" s="21">
        <f t="shared" si="168"/>
        <v>46019</v>
      </c>
      <c r="AE177" s="21">
        <f t="shared" si="168"/>
        <v>46020</v>
      </c>
      <c r="AF177" s="21">
        <f t="shared" si="168"/>
        <v>46021</v>
      </c>
      <c r="AG177" s="67">
        <f t="shared" si="168"/>
        <v>46022</v>
      </c>
      <c r="AH177" s="81"/>
      <c r="AI177" s="97"/>
      <c r="AJ177" s="106"/>
      <c r="AK177" s="115"/>
      <c r="AL177" s="139"/>
      <c r="AM177" s="152"/>
      <c r="AN177" s="168"/>
      <c r="AO177" s="172"/>
      <c r="AP177" s="182"/>
      <c r="AQ177" s="187"/>
      <c r="AR177" s="159"/>
      <c r="AS177" s="3"/>
    </row>
    <row r="178" spans="1:45" s="3" customFormat="1" ht="12.95" hidden="1" customHeight="1" outlineLevel="1">
      <c r="A178" s="1"/>
      <c r="B178" s="11" t="s">
        <v>3</v>
      </c>
      <c r="C178" s="22" t="str">
        <f t="shared" ref="C178:AG178" si="169">TEXT(C177,"aaa")</f>
        <v>月</v>
      </c>
      <c r="D178" s="22" t="str">
        <f t="shared" si="169"/>
        <v>火</v>
      </c>
      <c r="E178" s="22" t="str">
        <f t="shared" si="169"/>
        <v>水</v>
      </c>
      <c r="F178" s="33" t="str">
        <f t="shared" si="169"/>
        <v>木</v>
      </c>
      <c r="G178" s="22" t="str">
        <f t="shared" si="169"/>
        <v>金</v>
      </c>
      <c r="H178" s="22" t="str">
        <f t="shared" si="169"/>
        <v>土</v>
      </c>
      <c r="I178" s="22" t="str">
        <f t="shared" si="169"/>
        <v>日</v>
      </c>
      <c r="J178" s="22" t="str">
        <f t="shared" si="169"/>
        <v>月</v>
      </c>
      <c r="K178" s="22" t="str">
        <f t="shared" si="169"/>
        <v>火</v>
      </c>
      <c r="L178" s="22" t="str">
        <f t="shared" si="169"/>
        <v>水</v>
      </c>
      <c r="M178" s="22" t="str">
        <f t="shared" si="169"/>
        <v>木</v>
      </c>
      <c r="N178" s="22" t="str">
        <f t="shared" si="169"/>
        <v>金</v>
      </c>
      <c r="O178" s="22" t="str">
        <f t="shared" si="169"/>
        <v>土</v>
      </c>
      <c r="P178" s="22" t="str">
        <f t="shared" si="169"/>
        <v>日</v>
      </c>
      <c r="Q178" s="22" t="str">
        <f t="shared" si="169"/>
        <v>月</v>
      </c>
      <c r="R178" s="22" t="str">
        <f t="shared" si="169"/>
        <v>火</v>
      </c>
      <c r="S178" s="22" t="str">
        <f t="shared" si="169"/>
        <v>水</v>
      </c>
      <c r="T178" s="22" t="str">
        <f t="shared" si="169"/>
        <v>木</v>
      </c>
      <c r="U178" s="22" t="str">
        <f t="shared" si="169"/>
        <v>金</v>
      </c>
      <c r="V178" s="22" t="str">
        <f t="shared" si="169"/>
        <v>土</v>
      </c>
      <c r="W178" s="22" t="str">
        <f t="shared" si="169"/>
        <v>日</v>
      </c>
      <c r="X178" s="22" t="str">
        <f t="shared" si="169"/>
        <v>月</v>
      </c>
      <c r="Y178" s="22" t="str">
        <f t="shared" si="169"/>
        <v>火</v>
      </c>
      <c r="Z178" s="22" t="str">
        <f t="shared" si="169"/>
        <v>水</v>
      </c>
      <c r="AA178" s="22" t="str">
        <f t="shared" si="169"/>
        <v>木</v>
      </c>
      <c r="AB178" s="22" t="str">
        <f t="shared" si="169"/>
        <v>金</v>
      </c>
      <c r="AC178" s="22" t="str">
        <f t="shared" si="169"/>
        <v>土</v>
      </c>
      <c r="AD178" s="22" t="str">
        <f t="shared" si="169"/>
        <v>日</v>
      </c>
      <c r="AE178" s="22" t="str">
        <f t="shared" si="169"/>
        <v>月</v>
      </c>
      <c r="AF178" s="22" t="str">
        <f t="shared" si="169"/>
        <v>火</v>
      </c>
      <c r="AG178" s="55" t="str">
        <f t="shared" si="169"/>
        <v>水</v>
      </c>
      <c r="AH178" s="81"/>
      <c r="AI178" s="98" t="s">
        <v>45</v>
      </c>
      <c r="AJ178" s="112" t="s">
        <v>19</v>
      </c>
      <c r="AK178" s="116" t="s">
        <v>58</v>
      </c>
      <c r="AL178" s="140" t="s">
        <v>45</v>
      </c>
      <c r="AM178" s="153" t="s">
        <v>22</v>
      </c>
      <c r="AN178" s="167">
        <f>COUNT(C177:AG177)</f>
        <v>31</v>
      </c>
      <c r="AO178" s="171">
        <f>AN178-AH178</f>
        <v>31</v>
      </c>
      <c r="AP178" s="171">
        <f>SUM(AO$8:AO180)</f>
        <v>457</v>
      </c>
      <c r="AQ178" s="186"/>
      <c r="AR178" s="193"/>
      <c r="AS178" s="3"/>
    </row>
    <row r="179" spans="1:45" s="3" customFormat="1" ht="27" hidden="1" customHeight="1" outlineLevel="1">
      <c r="A179" s="5"/>
      <c r="B179" s="12" t="s">
        <v>11</v>
      </c>
      <c r="C179" s="23" t="str">
        <f>IFERROR(VLOOKUP(C177,祝日一覧!$A:$C,3,FALSE),"")</f>
        <v/>
      </c>
      <c r="D179" s="23" t="str">
        <f>IFERROR(VLOOKUP(D177,祝日一覧!$A:$C,3,FALSE),"")</f>
        <v/>
      </c>
      <c r="E179" s="23" t="str">
        <f>IFERROR(VLOOKUP(E177,祝日一覧!$A:$C,3,FALSE),"")</f>
        <v/>
      </c>
      <c r="F179" s="23" t="str">
        <f>IFERROR(VLOOKUP(F177,祝日一覧!$A:$C,3,FALSE),"")</f>
        <v/>
      </c>
      <c r="G179" s="23" t="str">
        <f>IFERROR(VLOOKUP(G177,祝日一覧!$A:$C,3,FALSE),"")</f>
        <v/>
      </c>
      <c r="H179" s="23" t="str">
        <f>IFERROR(VLOOKUP(H177,祝日一覧!$A:$C,3,FALSE),"")</f>
        <v/>
      </c>
      <c r="I179" s="23" t="str">
        <f>IFERROR(VLOOKUP(I177,祝日一覧!$A:$C,3,FALSE),"")</f>
        <v/>
      </c>
      <c r="J179" s="23" t="str">
        <f>IFERROR(VLOOKUP(J177,祝日一覧!$A:$C,3,FALSE),"")</f>
        <v/>
      </c>
      <c r="K179" s="23" t="str">
        <f>IFERROR(VLOOKUP(K177,祝日一覧!$A:$C,3,FALSE),"")</f>
        <v/>
      </c>
      <c r="L179" s="23" t="str">
        <f>IFERROR(VLOOKUP(L177,祝日一覧!$A:$C,3,FALSE),"")</f>
        <v/>
      </c>
      <c r="M179" s="23" t="str">
        <f>IFERROR(VLOOKUP(M177,祝日一覧!$A:$C,3,FALSE),"")</f>
        <v/>
      </c>
      <c r="N179" s="23" t="str">
        <f>IFERROR(VLOOKUP(N177,祝日一覧!$A:$C,3,FALSE),"")</f>
        <v/>
      </c>
      <c r="O179" s="23" t="str">
        <f>IFERROR(VLOOKUP(O177,祝日一覧!$A:$C,3,FALSE),"")</f>
        <v/>
      </c>
      <c r="P179" s="23" t="str">
        <f>IFERROR(VLOOKUP(P177,祝日一覧!$A:$C,3,FALSE),"")</f>
        <v/>
      </c>
      <c r="Q179" s="23" t="str">
        <f>IFERROR(VLOOKUP(Q177,祝日一覧!$A:$C,3,FALSE),"")</f>
        <v/>
      </c>
      <c r="R179" s="23" t="str">
        <f>IFERROR(VLOOKUP(R177,祝日一覧!$A:$C,3,FALSE),"")</f>
        <v/>
      </c>
      <c r="S179" s="23" t="str">
        <f>IFERROR(VLOOKUP(S177,祝日一覧!$A:$C,3,FALSE),"")</f>
        <v/>
      </c>
      <c r="T179" s="23" t="str">
        <f>IFERROR(VLOOKUP(T177,祝日一覧!$A:$C,3,FALSE),"")</f>
        <v/>
      </c>
      <c r="U179" s="23" t="str">
        <f>IFERROR(VLOOKUP(U177,祝日一覧!$A:$C,3,FALSE),"")</f>
        <v/>
      </c>
      <c r="V179" s="23" t="str">
        <f>IFERROR(VLOOKUP(V177,祝日一覧!$A:$C,3,FALSE),"")</f>
        <v/>
      </c>
      <c r="W179" s="23" t="str">
        <f>IFERROR(VLOOKUP(W177,祝日一覧!$A:$C,3,FALSE),"")</f>
        <v/>
      </c>
      <c r="X179" s="23" t="str">
        <f>IFERROR(VLOOKUP(X177,祝日一覧!$A:$C,3,FALSE),"")</f>
        <v/>
      </c>
      <c r="Y179" s="23" t="str">
        <f>IFERROR(VLOOKUP(Y177,祝日一覧!$A:$C,3,FALSE),"")</f>
        <v/>
      </c>
      <c r="Z179" s="23" t="str">
        <f>IFERROR(VLOOKUP(Z177,祝日一覧!$A:$C,3,FALSE),"")</f>
        <v/>
      </c>
      <c r="AA179" s="23" t="str">
        <f>IFERROR(VLOOKUP(AA177,祝日一覧!$A:$C,3,FALSE),"")</f>
        <v/>
      </c>
      <c r="AB179" s="23" t="str">
        <f>IFERROR(VLOOKUP(AB177,祝日一覧!$A:$C,3,FALSE),"")</f>
        <v/>
      </c>
      <c r="AC179" s="23" t="str">
        <f>IFERROR(VLOOKUP(AC177,祝日一覧!$A:$C,3,FALSE),"")</f>
        <v/>
      </c>
      <c r="AD179" s="23" t="str">
        <f>IFERROR(VLOOKUP(AD177,祝日一覧!$A:$C,3,FALSE),"")</f>
        <v/>
      </c>
      <c r="AE179" s="23" t="str">
        <f>IFERROR(VLOOKUP(AE177,祝日一覧!$A:$C,3,FALSE),"")</f>
        <v>年末年始休暇</v>
      </c>
      <c r="AF179" s="23" t="str">
        <f>IFERROR(VLOOKUP(AF177,祝日一覧!$A:$C,3,FALSE),"")</f>
        <v>年末年始休暇</v>
      </c>
      <c r="AG179" s="71" t="str">
        <f>IFERROR(VLOOKUP(AG177,祝日一覧!$A:$C,3,FALSE),"")</f>
        <v>年末年始休暇</v>
      </c>
      <c r="AH179" s="81"/>
      <c r="AI179" s="98"/>
      <c r="AJ179" s="112"/>
      <c r="AK179" s="116"/>
      <c r="AL179" s="141"/>
      <c r="AM179" s="154"/>
      <c r="AN179" s="168"/>
      <c r="AO179" s="172"/>
      <c r="AP179" s="172"/>
      <c r="AQ179" s="188"/>
      <c r="AR179" s="194"/>
      <c r="AS179" s="3"/>
    </row>
    <row r="180" spans="1:45" s="3" customFormat="1" ht="20.100000000000001" hidden="1" customHeight="1" outlineLevel="1">
      <c r="A180" s="3"/>
      <c r="B180" s="1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72"/>
      <c r="AH180" s="82"/>
      <c r="AI180" s="99"/>
      <c r="AJ180" s="108" t="e">
        <f>AVERAGE(AJ181:AJ186)</f>
        <v>#DIV/0!</v>
      </c>
      <c r="AK180" s="117" t="e">
        <f>IF(AJ180&gt;=0.285,"達成","未")</f>
        <v>#DIV/0!</v>
      </c>
      <c r="AL180" s="128"/>
      <c r="AM180" s="147" t="e">
        <f>AVERAGE(AM181:AM185)</f>
        <v>#DIV/0!</v>
      </c>
      <c r="AN180" s="165" t="s">
        <v>47</v>
      </c>
      <c r="AO180" s="175" t="s">
        <v>74</v>
      </c>
      <c r="AP180" s="184" t="s">
        <v>64</v>
      </c>
      <c r="AQ180" s="192" t="s">
        <v>62</v>
      </c>
      <c r="AR180" s="192" t="s">
        <v>63</v>
      </c>
      <c r="AS180" s="199" t="s">
        <v>73</v>
      </c>
    </row>
    <row r="181" spans="1:45" s="3" customFormat="1" ht="20.100000000000001" hidden="1" customHeight="1" outlineLevel="1">
      <c r="A181" s="3"/>
      <c r="B181" s="14" t="str">
        <f>IF($R$5&lt;&gt;"",$R$5,"-")</f>
        <v>-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69"/>
      <c r="AH181" s="84" t="str">
        <f t="shared" ref="AH181:AH186" si="170">IF(B181="-",B181,"手入力")</f>
        <v>-</v>
      </c>
      <c r="AI181" s="96">
        <f t="shared" ref="AI181:AI186" si="171">AQ181</f>
        <v>0</v>
      </c>
      <c r="AJ181" s="111" t="str">
        <f t="shared" ref="AJ181:AJ186" si="172">IFERROR(AI181/AO181,"")</f>
        <v/>
      </c>
      <c r="AK181" s="124" t="str">
        <f t="shared" ref="AK181:AK186" si="173">IFERROR(IF(B181="-",B181,IF(AI181/AO181&gt;=0.285,"達成","未")),"-")</f>
        <v>-</v>
      </c>
      <c r="AL181" s="130">
        <f t="shared" ref="AL181:AL186" si="174">AR181</f>
        <v>0</v>
      </c>
      <c r="AM181" s="150" t="str">
        <f t="shared" ref="AM181:AM186" si="175">IFERROR(AL181/AP181,"")</f>
        <v/>
      </c>
      <c r="AN181" s="163">
        <f>COUNT(C177:AG177)</f>
        <v>31</v>
      </c>
      <c r="AO181" s="173">
        <f t="shared" ref="AO181:AO186" si="176">IF(OR(B181="-",B181=""),0,IFERROR(AN181-AH181,))</f>
        <v>0</v>
      </c>
      <c r="AP181" s="173">
        <f t="shared" ref="AP181:AP186" si="177">AO181+AP169</f>
        <v>0</v>
      </c>
      <c r="AQ181" s="172">
        <f t="shared" ref="AQ181:AQ186" si="178">COUNTIF(C181:AG181,"○")</f>
        <v>0</v>
      </c>
      <c r="AR181" s="172">
        <f t="shared" ref="AR181:AR186" si="179">AR169+AQ181</f>
        <v>0</v>
      </c>
      <c r="AS181" s="200">
        <f>IF(AS182&gt;=1,0,IF(SUM(AO181:AO186)=0,1,IF(AK180="達成",1,0)))</f>
        <v>1</v>
      </c>
    </row>
    <row r="182" spans="1:45" s="3" customFormat="1" ht="20.100000000000001" hidden="1" customHeight="1" outlineLevel="1">
      <c r="A182" s="3"/>
      <c r="B182" s="15" t="str">
        <f>IF($S$5&lt;&gt;"",$S$5,"-")</f>
        <v>-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55"/>
      <c r="AH182" s="78" t="str">
        <f t="shared" si="170"/>
        <v>-</v>
      </c>
      <c r="AI182" s="97">
        <f t="shared" si="171"/>
        <v>0</v>
      </c>
      <c r="AJ182" s="109" t="str">
        <f t="shared" si="172"/>
        <v/>
      </c>
      <c r="AK182" s="119" t="str">
        <f t="shared" si="173"/>
        <v>-</v>
      </c>
      <c r="AL182" s="131">
        <f t="shared" si="174"/>
        <v>0</v>
      </c>
      <c r="AM182" s="149" t="str">
        <f t="shared" si="175"/>
        <v/>
      </c>
      <c r="AN182" s="163">
        <f>COUNT(C177:AG177)</f>
        <v>31</v>
      </c>
      <c r="AO182" s="173">
        <f t="shared" si="176"/>
        <v>0</v>
      </c>
      <c r="AP182" s="173">
        <f t="shared" si="177"/>
        <v>0</v>
      </c>
      <c r="AQ182" s="173">
        <f t="shared" si="178"/>
        <v>0</v>
      </c>
      <c r="AR182" s="173">
        <f t="shared" si="179"/>
        <v>0</v>
      </c>
      <c r="AS182" s="3">
        <f>COUNTIF(AH181:AH186,"手入力")</f>
        <v>0</v>
      </c>
    </row>
    <row r="183" spans="1:45" s="3" customFormat="1" ht="20.100000000000001" hidden="1" customHeight="1" outlineLevel="1">
      <c r="A183" s="3"/>
      <c r="B183" s="15" t="str">
        <f>IF($T$5&lt;&gt;"",$T$5,"-")</f>
        <v>-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55"/>
      <c r="AH183" s="78" t="str">
        <f t="shared" si="170"/>
        <v>-</v>
      </c>
      <c r="AI183" s="97">
        <f t="shared" si="171"/>
        <v>0</v>
      </c>
      <c r="AJ183" s="109" t="str">
        <f t="shared" si="172"/>
        <v/>
      </c>
      <c r="AK183" s="119" t="str">
        <f t="shared" si="173"/>
        <v>-</v>
      </c>
      <c r="AL183" s="131">
        <f t="shared" si="174"/>
        <v>0</v>
      </c>
      <c r="AM183" s="149" t="str">
        <f t="shared" si="175"/>
        <v/>
      </c>
      <c r="AN183" s="163">
        <f>COUNT(C177:AG177)</f>
        <v>31</v>
      </c>
      <c r="AO183" s="173">
        <f t="shared" si="176"/>
        <v>0</v>
      </c>
      <c r="AP183" s="173">
        <f t="shared" si="177"/>
        <v>0</v>
      </c>
      <c r="AQ183" s="173">
        <f t="shared" si="178"/>
        <v>0</v>
      </c>
      <c r="AR183" s="173">
        <f t="shared" si="179"/>
        <v>0</v>
      </c>
      <c r="AS183" s="3"/>
    </row>
    <row r="184" spans="1:45" s="3" customFormat="1" ht="20.100000000000001" hidden="1" customHeight="1" outlineLevel="1">
      <c r="A184" s="3"/>
      <c r="B184" s="15" t="str">
        <f>IF($U$5&lt;&gt;"",$U$5,"-")</f>
        <v>-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55"/>
      <c r="AH184" s="78" t="str">
        <f t="shared" si="170"/>
        <v>-</v>
      </c>
      <c r="AI184" s="97">
        <f t="shared" si="171"/>
        <v>0</v>
      </c>
      <c r="AJ184" s="109" t="str">
        <f t="shared" si="172"/>
        <v/>
      </c>
      <c r="AK184" s="119" t="str">
        <f t="shared" si="173"/>
        <v>-</v>
      </c>
      <c r="AL184" s="131">
        <f t="shared" si="174"/>
        <v>0</v>
      </c>
      <c r="AM184" s="149" t="str">
        <f t="shared" si="175"/>
        <v/>
      </c>
      <c r="AN184" s="163">
        <f>COUNT(C177:AG177)</f>
        <v>31</v>
      </c>
      <c r="AO184" s="173">
        <f t="shared" si="176"/>
        <v>0</v>
      </c>
      <c r="AP184" s="173">
        <f t="shared" si="177"/>
        <v>0</v>
      </c>
      <c r="AQ184" s="173">
        <f t="shared" si="178"/>
        <v>0</v>
      </c>
      <c r="AR184" s="173">
        <f t="shared" si="179"/>
        <v>0</v>
      </c>
      <c r="AS184" s="3"/>
    </row>
    <row r="185" spans="1:45" s="3" customFormat="1" ht="20.100000000000001" hidden="1" customHeight="1" outlineLevel="1">
      <c r="A185" s="3"/>
      <c r="B185" s="15" t="str">
        <f>IF($V$5&lt;&gt;"",$V$5,"-")</f>
        <v>-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55"/>
      <c r="AH185" s="78" t="str">
        <f t="shared" si="170"/>
        <v>-</v>
      </c>
      <c r="AI185" s="97">
        <f t="shared" si="171"/>
        <v>0</v>
      </c>
      <c r="AJ185" s="109" t="str">
        <f t="shared" si="172"/>
        <v/>
      </c>
      <c r="AK185" s="119" t="str">
        <f t="shared" si="173"/>
        <v>-</v>
      </c>
      <c r="AL185" s="131">
        <f t="shared" si="174"/>
        <v>0</v>
      </c>
      <c r="AM185" s="149" t="str">
        <f t="shared" si="175"/>
        <v/>
      </c>
      <c r="AN185" s="163">
        <f>COUNT(C177:AG177)</f>
        <v>31</v>
      </c>
      <c r="AO185" s="173">
        <f t="shared" si="176"/>
        <v>0</v>
      </c>
      <c r="AP185" s="173">
        <f t="shared" si="177"/>
        <v>0</v>
      </c>
      <c r="AQ185" s="173">
        <f t="shared" si="178"/>
        <v>0</v>
      </c>
      <c r="AR185" s="173">
        <f t="shared" si="179"/>
        <v>0</v>
      </c>
      <c r="AS185" s="3"/>
    </row>
    <row r="186" spans="1:45" s="3" customFormat="1" ht="20.100000000000001" hidden="1" customHeight="1" outlineLevel="1">
      <c r="A186" s="3"/>
      <c r="B186" s="16" t="str">
        <f>IF($W$5&lt;&gt;"",$W$5,"-")</f>
        <v>-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70"/>
      <c r="AH186" s="79" t="str">
        <f t="shared" si="170"/>
        <v>-</v>
      </c>
      <c r="AI186" s="99">
        <f t="shared" si="171"/>
        <v>0</v>
      </c>
      <c r="AJ186" s="108" t="str">
        <f t="shared" si="172"/>
        <v/>
      </c>
      <c r="AK186" s="117" t="str">
        <f t="shared" si="173"/>
        <v>-</v>
      </c>
      <c r="AL186" s="133">
        <f t="shared" si="174"/>
        <v>0</v>
      </c>
      <c r="AM186" s="147" t="str">
        <f t="shared" si="175"/>
        <v/>
      </c>
      <c r="AN186" s="163">
        <f>COUNT(C177:AG177)</f>
        <v>31</v>
      </c>
      <c r="AO186" s="173">
        <f t="shared" si="176"/>
        <v>0</v>
      </c>
      <c r="AP186" s="173">
        <f t="shared" si="177"/>
        <v>0</v>
      </c>
      <c r="AQ186" s="173">
        <f t="shared" si="178"/>
        <v>0</v>
      </c>
      <c r="AR186" s="173">
        <f t="shared" si="179"/>
        <v>0</v>
      </c>
      <c r="AS186" s="3"/>
    </row>
    <row r="187" spans="1:45" s="3" customFormat="1" hidden="1" outlineLevel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1"/>
      <c r="AI187" s="1"/>
      <c r="AJ187" s="3"/>
      <c r="AK187" s="1"/>
      <c r="AL187" s="1"/>
      <c r="AM187" s="1"/>
      <c r="AN187" s="4"/>
      <c r="AO187" s="4"/>
      <c r="AP187" s="4"/>
      <c r="AQ187" s="4"/>
      <c r="AR187" s="4"/>
      <c r="AS187" s="3"/>
    </row>
    <row r="188" spans="1:45" s="3" customFormat="1" ht="12.95" hidden="1" customHeight="1" outlineLevel="1">
      <c r="A188" s="1"/>
      <c r="B188" s="10" t="s">
        <v>6</v>
      </c>
      <c r="C188" s="20">
        <f>DATE(YEAR(C176),MONTH(C176)+1,DAY(C176))</f>
        <v>46023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80" t="s">
        <v>31</v>
      </c>
      <c r="AI188" s="96" t="s">
        <v>20</v>
      </c>
      <c r="AJ188" s="105"/>
      <c r="AK188" s="114"/>
      <c r="AL188" s="138" t="s">
        <v>15</v>
      </c>
      <c r="AM188" s="151"/>
      <c r="AN188" s="167" t="s">
        <v>30</v>
      </c>
      <c r="AO188" s="171" t="s">
        <v>33</v>
      </c>
      <c r="AP188" s="181" t="s">
        <v>1</v>
      </c>
      <c r="AQ188" s="187"/>
      <c r="AR188" s="159"/>
      <c r="AS188" s="3"/>
    </row>
    <row r="189" spans="1:45" s="3" customFormat="1" ht="12.95" hidden="1" customHeight="1" outlineLevel="1">
      <c r="A189" s="1"/>
      <c r="B189" s="11" t="s">
        <v>9</v>
      </c>
      <c r="C189" s="21">
        <f>DATE(YEAR(C188),MONTH(C188),DAY(C188))</f>
        <v>46023</v>
      </c>
      <c r="D189" s="21">
        <f t="shared" ref="D189:AG189" si="180">IF(MONTH(DATE(YEAR(C189),MONTH(C189),DAY(C189)+1))=MONTH($C188),DATE(YEAR(C189),MONTH(C189),DAY(C189)+1),"")</f>
        <v>46024</v>
      </c>
      <c r="E189" s="21">
        <f t="shared" si="180"/>
        <v>46025</v>
      </c>
      <c r="F189" s="32">
        <f t="shared" si="180"/>
        <v>46026</v>
      </c>
      <c r="G189" s="21">
        <f t="shared" si="180"/>
        <v>46027</v>
      </c>
      <c r="H189" s="21">
        <f t="shared" si="180"/>
        <v>46028</v>
      </c>
      <c r="I189" s="21">
        <f t="shared" si="180"/>
        <v>46029</v>
      </c>
      <c r="J189" s="21">
        <f t="shared" si="180"/>
        <v>46030</v>
      </c>
      <c r="K189" s="21">
        <f t="shared" si="180"/>
        <v>46031</v>
      </c>
      <c r="L189" s="21">
        <f t="shared" si="180"/>
        <v>46032</v>
      </c>
      <c r="M189" s="21">
        <f t="shared" si="180"/>
        <v>46033</v>
      </c>
      <c r="N189" s="21">
        <f t="shared" si="180"/>
        <v>46034</v>
      </c>
      <c r="O189" s="21">
        <f t="shared" si="180"/>
        <v>46035</v>
      </c>
      <c r="P189" s="21">
        <f t="shared" si="180"/>
        <v>46036</v>
      </c>
      <c r="Q189" s="21">
        <f t="shared" si="180"/>
        <v>46037</v>
      </c>
      <c r="R189" s="21">
        <f t="shared" si="180"/>
        <v>46038</v>
      </c>
      <c r="S189" s="21">
        <f t="shared" si="180"/>
        <v>46039</v>
      </c>
      <c r="T189" s="21">
        <f t="shared" si="180"/>
        <v>46040</v>
      </c>
      <c r="U189" s="21">
        <f t="shared" si="180"/>
        <v>46041</v>
      </c>
      <c r="V189" s="21">
        <f t="shared" si="180"/>
        <v>46042</v>
      </c>
      <c r="W189" s="21">
        <f t="shared" si="180"/>
        <v>46043</v>
      </c>
      <c r="X189" s="21">
        <f t="shared" si="180"/>
        <v>46044</v>
      </c>
      <c r="Y189" s="21">
        <f t="shared" si="180"/>
        <v>46045</v>
      </c>
      <c r="Z189" s="21">
        <f t="shared" si="180"/>
        <v>46046</v>
      </c>
      <c r="AA189" s="21">
        <f t="shared" si="180"/>
        <v>46047</v>
      </c>
      <c r="AB189" s="21">
        <f t="shared" si="180"/>
        <v>46048</v>
      </c>
      <c r="AC189" s="21">
        <f t="shared" si="180"/>
        <v>46049</v>
      </c>
      <c r="AD189" s="21">
        <f t="shared" si="180"/>
        <v>46050</v>
      </c>
      <c r="AE189" s="21">
        <f t="shared" si="180"/>
        <v>46051</v>
      </c>
      <c r="AF189" s="21">
        <f t="shared" si="180"/>
        <v>46052</v>
      </c>
      <c r="AG189" s="67">
        <f t="shared" si="180"/>
        <v>46053</v>
      </c>
      <c r="AH189" s="81"/>
      <c r="AI189" s="97"/>
      <c r="AJ189" s="106"/>
      <c r="AK189" s="115"/>
      <c r="AL189" s="139"/>
      <c r="AM189" s="152"/>
      <c r="AN189" s="168"/>
      <c r="AO189" s="172"/>
      <c r="AP189" s="182"/>
      <c r="AQ189" s="187"/>
      <c r="AR189" s="159"/>
      <c r="AS189" s="3"/>
    </row>
    <row r="190" spans="1:45" s="3" customFormat="1" ht="12.95" hidden="1" customHeight="1" outlineLevel="1">
      <c r="A190" s="1"/>
      <c r="B190" s="11" t="s">
        <v>3</v>
      </c>
      <c r="C190" s="22" t="str">
        <f t="shared" ref="C190:AG190" si="181">TEXT(C189,"aaa")</f>
        <v>木</v>
      </c>
      <c r="D190" s="22" t="str">
        <f t="shared" si="181"/>
        <v>金</v>
      </c>
      <c r="E190" s="22" t="str">
        <f t="shared" si="181"/>
        <v>土</v>
      </c>
      <c r="F190" s="33" t="str">
        <f t="shared" si="181"/>
        <v>日</v>
      </c>
      <c r="G190" s="22" t="str">
        <f t="shared" si="181"/>
        <v>月</v>
      </c>
      <c r="H190" s="22" t="str">
        <f t="shared" si="181"/>
        <v>火</v>
      </c>
      <c r="I190" s="22" t="str">
        <f t="shared" si="181"/>
        <v>水</v>
      </c>
      <c r="J190" s="22" t="str">
        <f t="shared" si="181"/>
        <v>木</v>
      </c>
      <c r="K190" s="22" t="str">
        <f t="shared" si="181"/>
        <v>金</v>
      </c>
      <c r="L190" s="22" t="str">
        <f t="shared" si="181"/>
        <v>土</v>
      </c>
      <c r="M190" s="22" t="str">
        <f t="shared" si="181"/>
        <v>日</v>
      </c>
      <c r="N190" s="22" t="str">
        <f t="shared" si="181"/>
        <v>月</v>
      </c>
      <c r="O190" s="22" t="str">
        <f t="shared" si="181"/>
        <v>火</v>
      </c>
      <c r="P190" s="22" t="str">
        <f t="shared" si="181"/>
        <v>水</v>
      </c>
      <c r="Q190" s="22" t="str">
        <f t="shared" si="181"/>
        <v>木</v>
      </c>
      <c r="R190" s="22" t="str">
        <f t="shared" si="181"/>
        <v>金</v>
      </c>
      <c r="S190" s="22" t="str">
        <f t="shared" si="181"/>
        <v>土</v>
      </c>
      <c r="T190" s="22" t="str">
        <f t="shared" si="181"/>
        <v>日</v>
      </c>
      <c r="U190" s="22" t="str">
        <f t="shared" si="181"/>
        <v>月</v>
      </c>
      <c r="V190" s="22" t="str">
        <f t="shared" si="181"/>
        <v>火</v>
      </c>
      <c r="W190" s="22" t="str">
        <f t="shared" si="181"/>
        <v>水</v>
      </c>
      <c r="X190" s="22" t="str">
        <f t="shared" si="181"/>
        <v>木</v>
      </c>
      <c r="Y190" s="22" t="str">
        <f t="shared" si="181"/>
        <v>金</v>
      </c>
      <c r="Z190" s="22" t="str">
        <f t="shared" si="181"/>
        <v>土</v>
      </c>
      <c r="AA190" s="22" t="str">
        <f t="shared" si="181"/>
        <v>日</v>
      </c>
      <c r="AB190" s="22" t="str">
        <f t="shared" si="181"/>
        <v>月</v>
      </c>
      <c r="AC190" s="22" t="str">
        <f t="shared" si="181"/>
        <v>火</v>
      </c>
      <c r="AD190" s="22" t="str">
        <f t="shared" si="181"/>
        <v>水</v>
      </c>
      <c r="AE190" s="22" t="str">
        <f t="shared" si="181"/>
        <v>木</v>
      </c>
      <c r="AF190" s="22" t="str">
        <f t="shared" si="181"/>
        <v>金</v>
      </c>
      <c r="AG190" s="55" t="str">
        <f t="shared" si="181"/>
        <v>土</v>
      </c>
      <c r="AH190" s="81"/>
      <c r="AI190" s="98" t="s">
        <v>45</v>
      </c>
      <c r="AJ190" s="112" t="s">
        <v>19</v>
      </c>
      <c r="AK190" s="116" t="s">
        <v>58</v>
      </c>
      <c r="AL190" s="140" t="s">
        <v>45</v>
      </c>
      <c r="AM190" s="153" t="s">
        <v>22</v>
      </c>
      <c r="AN190" s="167">
        <f>COUNT(C189:AG189)</f>
        <v>31</v>
      </c>
      <c r="AO190" s="171">
        <f>AN190-AH190</f>
        <v>31</v>
      </c>
      <c r="AP190" s="171">
        <f>SUM(AO$8:AO192)</f>
        <v>488</v>
      </c>
      <c r="AQ190" s="186"/>
      <c r="AR190" s="193"/>
      <c r="AS190" s="3"/>
    </row>
    <row r="191" spans="1:45" s="3" customFormat="1" ht="27" hidden="1" customHeight="1" outlineLevel="1">
      <c r="A191" s="5"/>
      <c r="B191" s="12" t="s">
        <v>11</v>
      </c>
      <c r="C191" s="23" t="str">
        <f>IFERROR(VLOOKUP(C189,祝日一覧!$A:$C,3,FALSE),"")</f>
        <v>元日</v>
      </c>
      <c r="D191" s="23" t="str">
        <f>IFERROR(VLOOKUP(D189,祝日一覧!$A:$C,3,FALSE),"")</f>
        <v>年末年始休暇</v>
      </c>
      <c r="E191" s="23" t="str">
        <f>IFERROR(VLOOKUP(E189,祝日一覧!$A:$C,3,FALSE),"")</f>
        <v>年末年始休暇</v>
      </c>
      <c r="F191" s="23" t="str">
        <f>IFERROR(VLOOKUP(F189,祝日一覧!$A:$C,3,FALSE),"")</f>
        <v/>
      </c>
      <c r="G191" s="23" t="str">
        <f>IFERROR(VLOOKUP(G189,祝日一覧!$A:$C,3,FALSE),"")</f>
        <v/>
      </c>
      <c r="H191" s="23" t="str">
        <f>IFERROR(VLOOKUP(H189,祝日一覧!$A:$C,3,FALSE),"")</f>
        <v/>
      </c>
      <c r="I191" s="23" t="str">
        <f>IFERROR(VLOOKUP(I189,祝日一覧!$A:$C,3,FALSE),"")</f>
        <v/>
      </c>
      <c r="J191" s="23" t="str">
        <f>IFERROR(VLOOKUP(J189,祝日一覧!$A:$C,3,FALSE),"")</f>
        <v/>
      </c>
      <c r="K191" s="23" t="str">
        <f>IFERROR(VLOOKUP(K189,祝日一覧!$A:$C,3,FALSE),"")</f>
        <v/>
      </c>
      <c r="L191" s="23" t="str">
        <f>IFERROR(VLOOKUP(L189,祝日一覧!$A:$C,3,FALSE),"")</f>
        <v/>
      </c>
      <c r="M191" s="23" t="str">
        <f>IFERROR(VLOOKUP(M189,祝日一覧!$A:$C,3,FALSE),"")</f>
        <v/>
      </c>
      <c r="N191" s="23" t="str">
        <f>IFERROR(VLOOKUP(N189,祝日一覧!$A:$C,3,FALSE),"")</f>
        <v>成人の日</v>
      </c>
      <c r="O191" s="23" t="str">
        <f>IFERROR(VLOOKUP(O189,祝日一覧!$A:$C,3,FALSE),"")</f>
        <v/>
      </c>
      <c r="P191" s="23" t="str">
        <f>IFERROR(VLOOKUP(P189,祝日一覧!$A:$C,3,FALSE),"")</f>
        <v/>
      </c>
      <c r="Q191" s="23" t="str">
        <f>IFERROR(VLOOKUP(Q189,祝日一覧!$A:$C,3,FALSE),"")</f>
        <v/>
      </c>
      <c r="R191" s="23" t="str">
        <f>IFERROR(VLOOKUP(R189,祝日一覧!$A:$C,3,FALSE),"")</f>
        <v/>
      </c>
      <c r="S191" s="23" t="str">
        <f>IFERROR(VLOOKUP(S189,祝日一覧!$A:$C,3,FALSE),"")</f>
        <v/>
      </c>
      <c r="T191" s="23" t="str">
        <f>IFERROR(VLOOKUP(T189,祝日一覧!$A:$C,3,FALSE),"")</f>
        <v/>
      </c>
      <c r="U191" s="23" t="str">
        <f>IFERROR(VLOOKUP(U189,祝日一覧!$A:$C,3,FALSE),"")</f>
        <v/>
      </c>
      <c r="V191" s="23" t="str">
        <f>IFERROR(VLOOKUP(V189,祝日一覧!$A:$C,3,FALSE),"")</f>
        <v/>
      </c>
      <c r="W191" s="23" t="str">
        <f>IFERROR(VLOOKUP(W189,祝日一覧!$A:$C,3,FALSE),"")</f>
        <v/>
      </c>
      <c r="X191" s="23" t="str">
        <f>IFERROR(VLOOKUP(X189,祝日一覧!$A:$C,3,FALSE),"")</f>
        <v/>
      </c>
      <c r="Y191" s="23" t="str">
        <f>IFERROR(VLOOKUP(Y189,祝日一覧!$A:$C,3,FALSE),"")</f>
        <v/>
      </c>
      <c r="Z191" s="23" t="str">
        <f>IFERROR(VLOOKUP(Z189,祝日一覧!$A:$C,3,FALSE),"")</f>
        <v/>
      </c>
      <c r="AA191" s="23" t="str">
        <f>IFERROR(VLOOKUP(AA189,祝日一覧!$A:$C,3,FALSE),"")</f>
        <v/>
      </c>
      <c r="AB191" s="23" t="str">
        <f>IFERROR(VLOOKUP(AB189,祝日一覧!$A:$C,3,FALSE),"")</f>
        <v/>
      </c>
      <c r="AC191" s="23" t="str">
        <f>IFERROR(VLOOKUP(AC189,祝日一覧!$A:$C,3,FALSE),"")</f>
        <v/>
      </c>
      <c r="AD191" s="23" t="str">
        <f>IFERROR(VLOOKUP(AD189,祝日一覧!$A:$C,3,FALSE),"")</f>
        <v/>
      </c>
      <c r="AE191" s="23" t="str">
        <f>IFERROR(VLOOKUP(AE189,祝日一覧!$A:$C,3,FALSE),"")</f>
        <v/>
      </c>
      <c r="AF191" s="23" t="str">
        <f>IFERROR(VLOOKUP(AF189,祝日一覧!$A:$C,3,FALSE),"")</f>
        <v/>
      </c>
      <c r="AG191" s="71" t="str">
        <f>IFERROR(VLOOKUP(AG189,祝日一覧!$A:$C,3,FALSE),"")</f>
        <v/>
      </c>
      <c r="AH191" s="81"/>
      <c r="AI191" s="98"/>
      <c r="AJ191" s="112"/>
      <c r="AK191" s="116"/>
      <c r="AL191" s="141"/>
      <c r="AM191" s="154"/>
      <c r="AN191" s="168"/>
      <c r="AO191" s="172"/>
      <c r="AP191" s="172"/>
      <c r="AQ191" s="188"/>
      <c r="AR191" s="194"/>
      <c r="AS191" s="3"/>
    </row>
    <row r="192" spans="1:45" s="3" customFormat="1" ht="20.100000000000001" hidden="1" customHeight="1" outlineLevel="1">
      <c r="A192" s="3"/>
      <c r="B192" s="1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72"/>
      <c r="AH192" s="82"/>
      <c r="AI192" s="99"/>
      <c r="AJ192" s="108" t="e">
        <f>AVERAGE(AJ193:AJ198)</f>
        <v>#DIV/0!</v>
      </c>
      <c r="AK192" s="117" t="e">
        <f>IF(AJ192&gt;=0.285,"達成","未")</f>
        <v>#DIV/0!</v>
      </c>
      <c r="AL192" s="128"/>
      <c r="AM192" s="147" t="e">
        <f>AVERAGE(AM193:AM197)</f>
        <v>#DIV/0!</v>
      </c>
      <c r="AN192" s="165" t="s">
        <v>47</v>
      </c>
      <c r="AO192" s="175" t="s">
        <v>74</v>
      </c>
      <c r="AP192" s="184" t="s">
        <v>64</v>
      </c>
      <c r="AQ192" s="192" t="s">
        <v>62</v>
      </c>
      <c r="AR192" s="192" t="s">
        <v>63</v>
      </c>
      <c r="AS192" s="199" t="s">
        <v>73</v>
      </c>
    </row>
    <row r="193" spans="1:45" s="3" customFormat="1" ht="20.100000000000001" hidden="1" customHeight="1" outlineLevel="1">
      <c r="A193" s="3"/>
      <c r="B193" s="14" t="str">
        <f>IF($R$5&lt;&gt;"",$R$5,"-")</f>
        <v>-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69"/>
      <c r="AH193" s="84" t="str">
        <f t="shared" ref="AH193:AH198" si="182">IF(B193="-",B193,"手入力")</f>
        <v>-</v>
      </c>
      <c r="AI193" s="96">
        <f t="shared" ref="AI193:AI198" si="183">AQ193</f>
        <v>0</v>
      </c>
      <c r="AJ193" s="111" t="str">
        <f t="shared" ref="AJ193:AJ198" si="184">IFERROR(AI193/AO193,"")</f>
        <v/>
      </c>
      <c r="AK193" s="124" t="str">
        <f t="shared" ref="AK193:AK198" si="185">IFERROR(IF(B193="-",B193,IF(AI193/AO193&gt;=0.285,"達成","未")),"-")</f>
        <v>-</v>
      </c>
      <c r="AL193" s="130">
        <f t="shared" ref="AL193:AL198" si="186">AR193</f>
        <v>0</v>
      </c>
      <c r="AM193" s="150" t="str">
        <f t="shared" ref="AM193:AM198" si="187">IFERROR(AL193/AP193,"")</f>
        <v/>
      </c>
      <c r="AN193" s="163">
        <f>COUNT(C189:AG189)</f>
        <v>31</v>
      </c>
      <c r="AO193" s="173">
        <f t="shared" ref="AO193:AO198" si="188">IF(OR(B193="-",B193=""),0,IFERROR(AN193-AH193,))</f>
        <v>0</v>
      </c>
      <c r="AP193" s="173">
        <f t="shared" ref="AP193:AP198" si="189">AO193+AP181</f>
        <v>0</v>
      </c>
      <c r="AQ193" s="172">
        <f t="shared" ref="AQ193:AQ198" si="190">COUNTIF(C193:AG193,"○")</f>
        <v>0</v>
      </c>
      <c r="AR193" s="172">
        <f t="shared" ref="AR193:AR198" si="191">AR181+AQ193</f>
        <v>0</v>
      </c>
      <c r="AS193" s="200">
        <f>IF(AS194&gt;=1,0,IF(SUM(AO193:AO198)=0,1,IF(AK192="達成",1,0)))</f>
        <v>1</v>
      </c>
    </row>
    <row r="194" spans="1:45" s="3" customFormat="1" ht="20.100000000000001" hidden="1" customHeight="1" outlineLevel="1">
      <c r="A194" s="3"/>
      <c r="B194" s="15" t="str">
        <f>IF($S$5&lt;&gt;"",$S$5,"-")</f>
        <v>-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55"/>
      <c r="AH194" s="78" t="str">
        <f t="shared" si="182"/>
        <v>-</v>
      </c>
      <c r="AI194" s="97">
        <f t="shared" si="183"/>
        <v>0</v>
      </c>
      <c r="AJ194" s="109" t="str">
        <f t="shared" si="184"/>
        <v/>
      </c>
      <c r="AK194" s="119" t="str">
        <f t="shared" si="185"/>
        <v>-</v>
      </c>
      <c r="AL194" s="131">
        <f t="shared" si="186"/>
        <v>0</v>
      </c>
      <c r="AM194" s="149" t="str">
        <f t="shared" si="187"/>
        <v/>
      </c>
      <c r="AN194" s="163">
        <f>COUNT(C189:AG189)</f>
        <v>31</v>
      </c>
      <c r="AO194" s="173">
        <f t="shared" si="188"/>
        <v>0</v>
      </c>
      <c r="AP194" s="173">
        <f t="shared" si="189"/>
        <v>0</v>
      </c>
      <c r="AQ194" s="173">
        <f t="shared" si="190"/>
        <v>0</v>
      </c>
      <c r="AR194" s="173">
        <f t="shared" si="191"/>
        <v>0</v>
      </c>
      <c r="AS194" s="3">
        <f>COUNTIF(AH193:AH198,"手入力")</f>
        <v>0</v>
      </c>
    </row>
    <row r="195" spans="1:45" s="3" customFormat="1" ht="20.100000000000001" hidden="1" customHeight="1" outlineLevel="1">
      <c r="A195" s="3"/>
      <c r="B195" s="15" t="str">
        <f>IF($T$5&lt;&gt;"",$T$5,"-")</f>
        <v>-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55"/>
      <c r="AH195" s="78" t="str">
        <f t="shared" si="182"/>
        <v>-</v>
      </c>
      <c r="AI195" s="97">
        <f t="shared" si="183"/>
        <v>0</v>
      </c>
      <c r="AJ195" s="109" t="str">
        <f t="shared" si="184"/>
        <v/>
      </c>
      <c r="AK195" s="119" t="str">
        <f t="shared" si="185"/>
        <v>-</v>
      </c>
      <c r="AL195" s="131">
        <f t="shared" si="186"/>
        <v>0</v>
      </c>
      <c r="AM195" s="149" t="str">
        <f t="shared" si="187"/>
        <v/>
      </c>
      <c r="AN195" s="163">
        <f>COUNT(C189:AG189)</f>
        <v>31</v>
      </c>
      <c r="AO195" s="173">
        <f t="shared" si="188"/>
        <v>0</v>
      </c>
      <c r="AP195" s="173">
        <f t="shared" si="189"/>
        <v>0</v>
      </c>
      <c r="AQ195" s="173">
        <f t="shared" si="190"/>
        <v>0</v>
      </c>
      <c r="AR195" s="173">
        <f t="shared" si="191"/>
        <v>0</v>
      </c>
      <c r="AS195" s="3"/>
    </row>
    <row r="196" spans="1:45" s="3" customFormat="1" ht="20.100000000000001" hidden="1" customHeight="1" outlineLevel="1">
      <c r="A196" s="3"/>
      <c r="B196" s="15" t="str">
        <f>IF($U$5&lt;&gt;"",$U$5,"-")</f>
        <v>-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55"/>
      <c r="AH196" s="78" t="str">
        <f t="shared" si="182"/>
        <v>-</v>
      </c>
      <c r="AI196" s="97">
        <f t="shared" si="183"/>
        <v>0</v>
      </c>
      <c r="AJ196" s="109" t="str">
        <f t="shared" si="184"/>
        <v/>
      </c>
      <c r="AK196" s="119" t="str">
        <f t="shared" si="185"/>
        <v>-</v>
      </c>
      <c r="AL196" s="131">
        <f t="shared" si="186"/>
        <v>0</v>
      </c>
      <c r="AM196" s="149" t="str">
        <f t="shared" si="187"/>
        <v/>
      </c>
      <c r="AN196" s="163">
        <f>COUNT(C189:AG189)</f>
        <v>31</v>
      </c>
      <c r="AO196" s="173">
        <f t="shared" si="188"/>
        <v>0</v>
      </c>
      <c r="AP196" s="173">
        <f t="shared" si="189"/>
        <v>0</v>
      </c>
      <c r="AQ196" s="173">
        <f t="shared" si="190"/>
        <v>0</v>
      </c>
      <c r="AR196" s="173">
        <f t="shared" si="191"/>
        <v>0</v>
      </c>
      <c r="AS196" s="3"/>
    </row>
    <row r="197" spans="1:45" s="3" customFormat="1" ht="20.100000000000001" hidden="1" customHeight="1" outlineLevel="1">
      <c r="A197" s="3"/>
      <c r="B197" s="15" t="str">
        <f>IF($V$5&lt;&gt;"",$V$5,"-")</f>
        <v>-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55"/>
      <c r="AH197" s="78" t="str">
        <f t="shared" si="182"/>
        <v>-</v>
      </c>
      <c r="AI197" s="97">
        <f t="shared" si="183"/>
        <v>0</v>
      </c>
      <c r="AJ197" s="109" t="str">
        <f t="shared" si="184"/>
        <v/>
      </c>
      <c r="AK197" s="119" t="str">
        <f t="shared" si="185"/>
        <v>-</v>
      </c>
      <c r="AL197" s="131">
        <f t="shared" si="186"/>
        <v>0</v>
      </c>
      <c r="AM197" s="149" t="str">
        <f t="shared" si="187"/>
        <v/>
      </c>
      <c r="AN197" s="163">
        <f>COUNT(C189:AG189)</f>
        <v>31</v>
      </c>
      <c r="AO197" s="173">
        <f t="shared" si="188"/>
        <v>0</v>
      </c>
      <c r="AP197" s="173">
        <f t="shared" si="189"/>
        <v>0</v>
      </c>
      <c r="AQ197" s="173">
        <f t="shared" si="190"/>
        <v>0</v>
      </c>
      <c r="AR197" s="173">
        <f t="shared" si="191"/>
        <v>0</v>
      </c>
      <c r="AS197" s="3"/>
    </row>
    <row r="198" spans="1:45" s="3" customFormat="1" ht="20.100000000000001" hidden="1" customHeight="1" outlineLevel="1">
      <c r="A198" s="3"/>
      <c r="B198" s="16" t="str">
        <f>IF($W$5&lt;&gt;"",$W$5,"-")</f>
        <v>-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70"/>
      <c r="AH198" s="79" t="str">
        <f t="shared" si="182"/>
        <v>-</v>
      </c>
      <c r="AI198" s="99">
        <f t="shared" si="183"/>
        <v>0</v>
      </c>
      <c r="AJ198" s="108" t="str">
        <f t="shared" si="184"/>
        <v/>
      </c>
      <c r="AK198" s="117" t="str">
        <f t="shared" si="185"/>
        <v>-</v>
      </c>
      <c r="AL198" s="133">
        <f t="shared" si="186"/>
        <v>0</v>
      </c>
      <c r="AM198" s="147" t="str">
        <f t="shared" si="187"/>
        <v/>
      </c>
      <c r="AN198" s="163">
        <f>COUNT(C189:AG189)</f>
        <v>31</v>
      </c>
      <c r="AO198" s="173">
        <f t="shared" si="188"/>
        <v>0</v>
      </c>
      <c r="AP198" s="173">
        <f t="shared" si="189"/>
        <v>0</v>
      </c>
      <c r="AQ198" s="173">
        <f t="shared" si="190"/>
        <v>0</v>
      </c>
      <c r="AR198" s="173">
        <f t="shared" si="191"/>
        <v>0</v>
      </c>
      <c r="AS198" s="3"/>
    </row>
    <row r="199" spans="1:45" s="1" customFormat="1" hidden="1" outlineLevel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J199" s="3"/>
      <c r="AN199" s="4"/>
      <c r="AO199" s="4"/>
      <c r="AP199" s="4"/>
      <c r="AQ199" s="4"/>
      <c r="AR199" s="4"/>
      <c r="AS199" s="3"/>
    </row>
    <row r="200" spans="1:45" s="3" customFormat="1" ht="12.95" hidden="1" customHeight="1" outlineLevel="1">
      <c r="A200" s="1"/>
      <c r="B200" s="10" t="s">
        <v>6</v>
      </c>
      <c r="C200" s="20">
        <f>DATE(YEAR(C188),MONTH(C188)+1,DAY(C188))</f>
        <v>46054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80" t="s">
        <v>31</v>
      </c>
      <c r="AI200" s="96" t="s">
        <v>20</v>
      </c>
      <c r="AJ200" s="105"/>
      <c r="AK200" s="114"/>
      <c r="AL200" s="138" t="s">
        <v>15</v>
      </c>
      <c r="AM200" s="151"/>
      <c r="AN200" s="167" t="s">
        <v>30</v>
      </c>
      <c r="AO200" s="171" t="s">
        <v>33</v>
      </c>
      <c r="AP200" s="181" t="s">
        <v>1</v>
      </c>
      <c r="AQ200" s="187"/>
      <c r="AR200" s="159"/>
      <c r="AS200" s="3"/>
    </row>
    <row r="201" spans="1:45" s="3" customFormat="1" ht="12.95" hidden="1" customHeight="1" outlineLevel="1">
      <c r="A201" s="1"/>
      <c r="B201" s="11" t="s">
        <v>9</v>
      </c>
      <c r="C201" s="21">
        <f>DATE(YEAR(C200),MONTH(C200),DAY(C200))</f>
        <v>46054</v>
      </c>
      <c r="D201" s="21">
        <f t="shared" ref="D201:AG201" si="192">IF(MONTH(DATE(YEAR(C201),MONTH(C201),DAY(C201)+1))=MONTH($C200),DATE(YEAR(C201),MONTH(C201),DAY(C201)+1),"")</f>
        <v>46055</v>
      </c>
      <c r="E201" s="21">
        <f t="shared" si="192"/>
        <v>46056</v>
      </c>
      <c r="F201" s="32">
        <f t="shared" si="192"/>
        <v>46057</v>
      </c>
      <c r="G201" s="21">
        <f t="shared" si="192"/>
        <v>46058</v>
      </c>
      <c r="H201" s="21">
        <f t="shared" si="192"/>
        <v>46059</v>
      </c>
      <c r="I201" s="21">
        <f t="shared" si="192"/>
        <v>46060</v>
      </c>
      <c r="J201" s="21">
        <f t="shared" si="192"/>
        <v>46061</v>
      </c>
      <c r="K201" s="21">
        <f t="shared" si="192"/>
        <v>46062</v>
      </c>
      <c r="L201" s="21">
        <f t="shared" si="192"/>
        <v>46063</v>
      </c>
      <c r="M201" s="21">
        <f t="shared" si="192"/>
        <v>46064</v>
      </c>
      <c r="N201" s="21">
        <f t="shared" si="192"/>
        <v>46065</v>
      </c>
      <c r="O201" s="21">
        <f t="shared" si="192"/>
        <v>46066</v>
      </c>
      <c r="P201" s="21">
        <f t="shared" si="192"/>
        <v>46067</v>
      </c>
      <c r="Q201" s="21">
        <f t="shared" si="192"/>
        <v>46068</v>
      </c>
      <c r="R201" s="21">
        <f t="shared" si="192"/>
        <v>46069</v>
      </c>
      <c r="S201" s="21">
        <f t="shared" si="192"/>
        <v>46070</v>
      </c>
      <c r="T201" s="21">
        <f t="shared" si="192"/>
        <v>46071</v>
      </c>
      <c r="U201" s="21">
        <f t="shared" si="192"/>
        <v>46072</v>
      </c>
      <c r="V201" s="21">
        <f t="shared" si="192"/>
        <v>46073</v>
      </c>
      <c r="W201" s="21">
        <f t="shared" si="192"/>
        <v>46074</v>
      </c>
      <c r="X201" s="21">
        <f t="shared" si="192"/>
        <v>46075</v>
      </c>
      <c r="Y201" s="21">
        <f t="shared" si="192"/>
        <v>46076</v>
      </c>
      <c r="Z201" s="21">
        <f t="shared" si="192"/>
        <v>46077</v>
      </c>
      <c r="AA201" s="21">
        <f t="shared" si="192"/>
        <v>46078</v>
      </c>
      <c r="AB201" s="21">
        <f t="shared" si="192"/>
        <v>46079</v>
      </c>
      <c r="AC201" s="21">
        <f t="shared" si="192"/>
        <v>46080</v>
      </c>
      <c r="AD201" s="21">
        <f t="shared" si="192"/>
        <v>46081</v>
      </c>
      <c r="AE201" s="21" t="str">
        <f t="shared" si="192"/>
        <v/>
      </c>
      <c r="AF201" s="21" t="e">
        <f t="shared" si="192"/>
        <v>#VALUE!</v>
      </c>
      <c r="AG201" s="67" t="e">
        <f t="shared" si="192"/>
        <v>#VALUE!</v>
      </c>
      <c r="AH201" s="81"/>
      <c r="AI201" s="97"/>
      <c r="AJ201" s="106"/>
      <c r="AK201" s="115"/>
      <c r="AL201" s="139"/>
      <c r="AM201" s="152"/>
      <c r="AN201" s="168"/>
      <c r="AO201" s="172"/>
      <c r="AP201" s="182"/>
      <c r="AQ201" s="187"/>
      <c r="AR201" s="159"/>
      <c r="AS201" s="3"/>
    </row>
    <row r="202" spans="1:45" s="3" customFormat="1" ht="12.95" hidden="1" customHeight="1" outlineLevel="1">
      <c r="A202" s="1"/>
      <c r="B202" s="11" t="s">
        <v>3</v>
      </c>
      <c r="C202" s="22" t="str">
        <f t="shared" ref="C202:AG202" si="193">TEXT(C201,"aaa")</f>
        <v>日</v>
      </c>
      <c r="D202" s="22" t="str">
        <f t="shared" si="193"/>
        <v>月</v>
      </c>
      <c r="E202" s="22" t="str">
        <f t="shared" si="193"/>
        <v>火</v>
      </c>
      <c r="F202" s="33" t="str">
        <f t="shared" si="193"/>
        <v>水</v>
      </c>
      <c r="G202" s="22" t="str">
        <f t="shared" si="193"/>
        <v>木</v>
      </c>
      <c r="H202" s="22" t="str">
        <f t="shared" si="193"/>
        <v>金</v>
      </c>
      <c r="I202" s="22" t="str">
        <f t="shared" si="193"/>
        <v>土</v>
      </c>
      <c r="J202" s="22" t="str">
        <f t="shared" si="193"/>
        <v>日</v>
      </c>
      <c r="K202" s="22" t="str">
        <f t="shared" si="193"/>
        <v>月</v>
      </c>
      <c r="L202" s="22" t="str">
        <f t="shared" si="193"/>
        <v>火</v>
      </c>
      <c r="M202" s="22" t="str">
        <f t="shared" si="193"/>
        <v>水</v>
      </c>
      <c r="N202" s="22" t="str">
        <f t="shared" si="193"/>
        <v>木</v>
      </c>
      <c r="O202" s="22" t="str">
        <f t="shared" si="193"/>
        <v>金</v>
      </c>
      <c r="P202" s="22" t="str">
        <f t="shared" si="193"/>
        <v>土</v>
      </c>
      <c r="Q202" s="22" t="str">
        <f t="shared" si="193"/>
        <v>日</v>
      </c>
      <c r="R202" s="22" t="str">
        <f t="shared" si="193"/>
        <v>月</v>
      </c>
      <c r="S202" s="22" t="str">
        <f t="shared" si="193"/>
        <v>火</v>
      </c>
      <c r="T202" s="22" t="str">
        <f t="shared" si="193"/>
        <v>水</v>
      </c>
      <c r="U202" s="22" t="str">
        <f t="shared" si="193"/>
        <v>木</v>
      </c>
      <c r="V202" s="22" t="str">
        <f t="shared" si="193"/>
        <v>金</v>
      </c>
      <c r="W202" s="22" t="str">
        <f t="shared" si="193"/>
        <v>土</v>
      </c>
      <c r="X202" s="22" t="str">
        <f t="shared" si="193"/>
        <v>日</v>
      </c>
      <c r="Y202" s="22" t="str">
        <f t="shared" si="193"/>
        <v>月</v>
      </c>
      <c r="Z202" s="22" t="str">
        <f t="shared" si="193"/>
        <v>火</v>
      </c>
      <c r="AA202" s="22" t="str">
        <f t="shared" si="193"/>
        <v>水</v>
      </c>
      <c r="AB202" s="22" t="str">
        <f t="shared" si="193"/>
        <v>木</v>
      </c>
      <c r="AC202" s="22" t="str">
        <f t="shared" si="193"/>
        <v>金</v>
      </c>
      <c r="AD202" s="22" t="str">
        <f t="shared" si="193"/>
        <v>土</v>
      </c>
      <c r="AE202" s="22" t="str">
        <f t="shared" si="193"/>
        <v/>
      </c>
      <c r="AF202" s="22" t="e">
        <f t="shared" si="193"/>
        <v>#VALUE!</v>
      </c>
      <c r="AG202" s="55" t="e">
        <f t="shared" si="193"/>
        <v>#VALUE!</v>
      </c>
      <c r="AH202" s="81"/>
      <c r="AI202" s="98" t="s">
        <v>45</v>
      </c>
      <c r="AJ202" s="112" t="s">
        <v>19</v>
      </c>
      <c r="AK202" s="116" t="s">
        <v>58</v>
      </c>
      <c r="AL202" s="140" t="s">
        <v>45</v>
      </c>
      <c r="AM202" s="153" t="s">
        <v>22</v>
      </c>
      <c r="AN202" s="167">
        <f>COUNT(C201:AG201)</f>
        <v>28</v>
      </c>
      <c r="AO202" s="171">
        <f>AN202-AH202</f>
        <v>28</v>
      </c>
      <c r="AP202" s="171">
        <f>SUM(AO$8:AO204)</f>
        <v>516</v>
      </c>
      <c r="AQ202" s="186"/>
      <c r="AR202" s="193"/>
      <c r="AS202" s="3"/>
    </row>
    <row r="203" spans="1:45" s="3" customFormat="1" ht="27" hidden="1" customHeight="1" outlineLevel="1">
      <c r="A203" s="5"/>
      <c r="B203" s="12" t="s">
        <v>11</v>
      </c>
      <c r="C203" s="23" t="str">
        <f>IFERROR(VLOOKUP(C201,祝日一覧!$A:$C,3,FALSE),"")</f>
        <v/>
      </c>
      <c r="D203" s="23" t="str">
        <f>IFERROR(VLOOKUP(D201,祝日一覧!$A:$C,3,FALSE),"")</f>
        <v/>
      </c>
      <c r="E203" s="23" t="str">
        <f>IFERROR(VLOOKUP(E201,祝日一覧!$A:$C,3,FALSE),"")</f>
        <v/>
      </c>
      <c r="F203" s="23" t="str">
        <f>IFERROR(VLOOKUP(F201,祝日一覧!$A:$C,3,FALSE),"")</f>
        <v/>
      </c>
      <c r="G203" s="23" t="str">
        <f>IFERROR(VLOOKUP(G201,祝日一覧!$A:$C,3,FALSE),"")</f>
        <v/>
      </c>
      <c r="H203" s="23" t="str">
        <f>IFERROR(VLOOKUP(H201,祝日一覧!$A:$C,3,FALSE),"")</f>
        <v/>
      </c>
      <c r="I203" s="23" t="str">
        <f>IFERROR(VLOOKUP(I201,祝日一覧!$A:$C,3,FALSE),"")</f>
        <v/>
      </c>
      <c r="J203" s="23" t="str">
        <f>IFERROR(VLOOKUP(J201,祝日一覧!$A:$C,3,FALSE),"")</f>
        <v/>
      </c>
      <c r="K203" s="23" t="str">
        <f>IFERROR(VLOOKUP(K201,祝日一覧!$A:$C,3,FALSE),"")</f>
        <v/>
      </c>
      <c r="L203" s="23" t="str">
        <f>IFERROR(VLOOKUP(L201,祝日一覧!$A:$C,3,FALSE),"")</f>
        <v/>
      </c>
      <c r="M203" s="23" t="str">
        <f>IFERROR(VLOOKUP(M201,祝日一覧!$A:$C,3,FALSE),"")</f>
        <v>建国記念の日</v>
      </c>
      <c r="N203" s="23" t="str">
        <f>IFERROR(VLOOKUP(N201,祝日一覧!$A:$C,3,FALSE),"")</f>
        <v/>
      </c>
      <c r="O203" s="23" t="str">
        <f>IFERROR(VLOOKUP(O201,祝日一覧!$A:$C,3,FALSE),"")</f>
        <v/>
      </c>
      <c r="P203" s="23" t="str">
        <f>IFERROR(VLOOKUP(P201,祝日一覧!$A:$C,3,FALSE),"")</f>
        <v/>
      </c>
      <c r="Q203" s="23" t="str">
        <f>IFERROR(VLOOKUP(Q201,祝日一覧!$A:$C,3,FALSE),"")</f>
        <v/>
      </c>
      <c r="R203" s="23" t="str">
        <f>IFERROR(VLOOKUP(R201,祝日一覧!$A:$C,3,FALSE),"")</f>
        <v/>
      </c>
      <c r="S203" s="23" t="str">
        <f>IFERROR(VLOOKUP(S201,祝日一覧!$A:$C,3,FALSE),"")</f>
        <v/>
      </c>
      <c r="T203" s="23" t="str">
        <f>IFERROR(VLOOKUP(T201,祝日一覧!$A:$C,3,FALSE),"")</f>
        <v/>
      </c>
      <c r="U203" s="23" t="str">
        <f>IFERROR(VLOOKUP(U201,祝日一覧!$A:$C,3,FALSE),"")</f>
        <v/>
      </c>
      <c r="V203" s="23" t="str">
        <f>IFERROR(VLOOKUP(V201,祝日一覧!$A:$C,3,FALSE),"")</f>
        <v/>
      </c>
      <c r="W203" s="23" t="str">
        <f>IFERROR(VLOOKUP(W201,祝日一覧!$A:$C,3,FALSE),"")</f>
        <v/>
      </c>
      <c r="X203" s="23" t="str">
        <f>IFERROR(VLOOKUP(X201,祝日一覧!$A:$C,3,FALSE),"")</f>
        <v/>
      </c>
      <c r="Y203" s="23" t="str">
        <f>IFERROR(VLOOKUP(Y201,祝日一覧!$A:$C,3,FALSE),"")</f>
        <v>天皇誕生日</v>
      </c>
      <c r="Z203" s="23" t="str">
        <f>IFERROR(VLOOKUP(Z201,祝日一覧!$A:$C,3,FALSE),"")</f>
        <v/>
      </c>
      <c r="AA203" s="23" t="str">
        <f>IFERROR(VLOOKUP(AA201,祝日一覧!$A:$C,3,FALSE),"")</f>
        <v/>
      </c>
      <c r="AB203" s="23" t="str">
        <f>IFERROR(VLOOKUP(AB201,祝日一覧!$A:$C,3,FALSE),"")</f>
        <v/>
      </c>
      <c r="AC203" s="23" t="str">
        <f>IFERROR(VLOOKUP(AC201,祝日一覧!$A:$C,3,FALSE),"")</f>
        <v/>
      </c>
      <c r="AD203" s="23" t="str">
        <f>IFERROR(VLOOKUP(AD201,祝日一覧!$A:$C,3,FALSE),"")</f>
        <v/>
      </c>
      <c r="AE203" s="23" t="str">
        <f>IFERROR(VLOOKUP(AE201,祝日一覧!$A:$C,3,FALSE),"")</f>
        <v/>
      </c>
      <c r="AF203" s="23" t="str">
        <f>IFERROR(VLOOKUP(AF201,祝日一覧!$A:$C,3,FALSE),"")</f>
        <v/>
      </c>
      <c r="AG203" s="71" t="str">
        <f>IFERROR(VLOOKUP(AG201,祝日一覧!$A:$C,3,FALSE),"")</f>
        <v/>
      </c>
      <c r="AH203" s="81"/>
      <c r="AI203" s="98"/>
      <c r="AJ203" s="112"/>
      <c r="AK203" s="116"/>
      <c r="AL203" s="141"/>
      <c r="AM203" s="154"/>
      <c r="AN203" s="168"/>
      <c r="AO203" s="172"/>
      <c r="AP203" s="172"/>
      <c r="AQ203" s="188"/>
      <c r="AR203" s="194"/>
      <c r="AS203" s="3"/>
    </row>
    <row r="204" spans="1:45" s="3" customFormat="1" ht="20.100000000000001" hidden="1" customHeight="1" outlineLevel="1">
      <c r="A204" s="3"/>
      <c r="B204" s="1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72"/>
      <c r="AH204" s="82"/>
      <c r="AI204" s="99"/>
      <c r="AJ204" s="108" t="e">
        <f>AVERAGE(AJ205:AJ210)</f>
        <v>#DIV/0!</v>
      </c>
      <c r="AK204" s="117" t="e">
        <f>IF(AJ204&gt;=0.285,"達成","未")</f>
        <v>#DIV/0!</v>
      </c>
      <c r="AL204" s="128"/>
      <c r="AM204" s="147" t="e">
        <f>AVERAGE(AM205:AM209)</f>
        <v>#DIV/0!</v>
      </c>
      <c r="AN204" s="165" t="s">
        <v>47</v>
      </c>
      <c r="AO204" s="175" t="s">
        <v>74</v>
      </c>
      <c r="AP204" s="184" t="s">
        <v>64</v>
      </c>
      <c r="AQ204" s="192" t="s">
        <v>62</v>
      </c>
      <c r="AR204" s="192" t="s">
        <v>63</v>
      </c>
      <c r="AS204" s="199" t="s">
        <v>73</v>
      </c>
    </row>
    <row r="205" spans="1:45" s="3" customFormat="1" ht="20.100000000000001" hidden="1" customHeight="1" outlineLevel="1">
      <c r="A205" s="3"/>
      <c r="B205" s="14" t="str">
        <f>IF($R$5&lt;&gt;"",$R$5,"-")</f>
        <v>-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69"/>
      <c r="AH205" s="84" t="str">
        <f t="shared" ref="AH205:AH210" si="194">IF(B205="-",B205,"手入力")</f>
        <v>-</v>
      </c>
      <c r="AI205" s="96">
        <f t="shared" ref="AI205:AI210" si="195">AQ205</f>
        <v>0</v>
      </c>
      <c r="AJ205" s="111" t="str">
        <f t="shared" ref="AJ205:AJ210" si="196">IFERROR(AI205/AO205,"")</f>
        <v/>
      </c>
      <c r="AK205" s="124" t="str">
        <f t="shared" ref="AK205:AK210" si="197">IFERROR(IF(B205="-",B205,IF(AI205/AO205&gt;=0.285,"達成","未")),"-")</f>
        <v>-</v>
      </c>
      <c r="AL205" s="130">
        <f t="shared" ref="AL205:AL210" si="198">AR205</f>
        <v>0</v>
      </c>
      <c r="AM205" s="150" t="str">
        <f t="shared" ref="AM205:AM210" si="199">IFERROR(AL205/AP205,"")</f>
        <v/>
      </c>
      <c r="AN205" s="163">
        <f>COUNT(C201:AG201)</f>
        <v>28</v>
      </c>
      <c r="AO205" s="173">
        <f t="shared" ref="AO205:AO210" si="200">IF(OR(B205="-",B205=""),0,IFERROR(AN205-AH205,))</f>
        <v>0</v>
      </c>
      <c r="AP205" s="173">
        <f t="shared" ref="AP205:AP210" si="201">AO205+AP193</f>
        <v>0</v>
      </c>
      <c r="AQ205" s="172">
        <f t="shared" ref="AQ205:AQ210" si="202">COUNTIF(C205:AG205,"○")</f>
        <v>0</v>
      </c>
      <c r="AR205" s="172">
        <f t="shared" ref="AR205:AR210" si="203">AR193+AQ205</f>
        <v>0</v>
      </c>
      <c r="AS205" s="200">
        <f>IF(AS206&gt;=1,0,IF(SUM(AO205:AO210)=0,1,IF(AK204="達成",1,0)))</f>
        <v>1</v>
      </c>
    </row>
    <row r="206" spans="1:45" s="3" customFormat="1" ht="20.100000000000001" hidden="1" customHeight="1" outlineLevel="1">
      <c r="A206" s="3"/>
      <c r="B206" s="15" t="str">
        <f>IF($S$5&lt;&gt;"",$S$5,"-")</f>
        <v>-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55"/>
      <c r="AH206" s="78" t="str">
        <f t="shared" si="194"/>
        <v>-</v>
      </c>
      <c r="AI206" s="97">
        <f t="shared" si="195"/>
        <v>0</v>
      </c>
      <c r="AJ206" s="109" t="str">
        <f t="shared" si="196"/>
        <v/>
      </c>
      <c r="AK206" s="119" t="str">
        <f t="shared" si="197"/>
        <v>-</v>
      </c>
      <c r="AL206" s="131">
        <f t="shared" si="198"/>
        <v>0</v>
      </c>
      <c r="AM206" s="149" t="str">
        <f t="shared" si="199"/>
        <v/>
      </c>
      <c r="AN206" s="163">
        <f>COUNT(C201:AG201)</f>
        <v>28</v>
      </c>
      <c r="AO206" s="173">
        <f t="shared" si="200"/>
        <v>0</v>
      </c>
      <c r="AP206" s="173">
        <f t="shared" si="201"/>
        <v>0</v>
      </c>
      <c r="AQ206" s="173">
        <f t="shared" si="202"/>
        <v>0</v>
      </c>
      <c r="AR206" s="173">
        <f t="shared" si="203"/>
        <v>0</v>
      </c>
      <c r="AS206" s="3">
        <f>COUNTIF(AH205:AH210,"手入力")</f>
        <v>0</v>
      </c>
    </row>
    <row r="207" spans="1:45" s="3" customFormat="1" ht="20.100000000000001" hidden="1" customHeight="1" outlineLevel="1">
      <c r="A207" s="3"/>
      <c r="B207" s="15" t="str">
        <f>IF($T$5&lt;&gt;"",$T$5,"-")</f>
        <v>-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55"/>
      <c r="AH207" s="78" t="str">
        <f t="shared" si="194"/>
        <v>-</v>
      </c>
      <c r="AI207" s="97">
        <f t="shared" si="195"/>
        <v>0</v>
      </c>
      <c r="AJ207" s="109" t="str">
        <f t="shared" si="196"/>
        <v/>
      </c>
      <c r="AK207" s="119" t="str">
        <f t="shared" si="197"/>
        <v>-</v>
      </c>
      <c r="AL207" s="131">
        <f t="shared" si="198"/>
        <v>0</v>
      </c>
      <c r="AM207" s="149" t="str">
        <f t="shared" si="199"/>
        <v/>
      </c>
      <c r="AN207" s="163">
        <f>COUNT(C201:AG201)</f>
        <v>28</v>
      </c>
      <c r="AO207" s="173">
        <f t="shared" si="200"/>
        <v>0</v>
      </c>
      <c r="AP207" s="173">
        <f t="shared" si="201"/>
        <v>0</v>
      </c>
      <c r="AQ207" s="173">
        <f t="shared" si="202"/>
        <v>0</v>
      </c>
      <c r="AR207" s="173">
        <f t="shared" si="203"/>
        <v>0</v>
      </c>
      <c r="AS207" s="3"/>
    </row>
    <row r="208" spans="1:45" s="3" customFormat="1" ht="20.100000000000001" hidden="1" customHeight="1" outlineLevel="1">
      <c r="A208" s="3"/>
      <c r="B208" s="15" t="str">
        <f>IF($U$5&lt;&gt;"",$U$5,"-")</f>
        <v>-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55"/>
      <c r="AH208" s="78" t="str">
        <f t="shared" si="194"/>
        <v>-</v>
      </c>
      <c r="AI208" s="97">
        <f t="shared" si="195"/>
        <v>0</v>
      </c>
      <c r="AJ208" s="109" t="str">
        <f t="shared" si="196"/>
        <v/>
      </c>
      <c r="AK208" s="119" t="str">
        <f t="shared" si="197"/>
        <v>-</v>
      </c>
      <c r="AL208" s="131">
        <f t="shared" si="198"/>
        <v>0</v>
      </c>
      <c r="AM208" s="149" t="str">
        <f t="shared" si="199"/>
        <v/>
      </c>
      <c r="AN208" s="163">
        <f>COUNT(C201:AG201)</f>
        <v>28</v>
      </c>
      <c r="AO208" s="173">
        <f t="shared" si="200"/>
        <v>0</v>
      </c>
      <c r="AP208" s="173">
        <f t="shared" si="201"/>
        <v>0</v>
      </c>
      <c r="AQ208" s="173">
        <f t="shared" si="202"/>
        <v>0</v>
      </c>
      <c r="AR208" s="173">
        <f t="shared" si="203"/>
        <v>0</v>
      </c>
      <c r="AS208" s="3"/>
    </row>
    <row r="209" spans="1:45" s="3" customFormat="1" ht="20.100000000000001" hidden="1" customHeight="1" outlineLevel="1">
      <c r="A209" s="3"/>
      <c r="B209" s="15" t="str">
        <f>IF($V$5&lt;&gt;"",$V$5,"-")</f>
        <v>-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55"/>
      <c r="AH209" s="78" t="str">
        <f t="shared" si="194"/>
        <v>-</v>
      </c>
      <c r="AI209" s="97">
        <f t="shared" si="195"/>
        <v>0</v>
      </c>
      <c r="AJ209" s="109" t="str">
        <f t="shared" si="196"/>
        <v/>
      </c>
      <c r="AK209" s="119" t="str">
        <f t="shared" si="197"/>
        <v>-</v>
      </c>
      <c r="AL209" s="131">
        <f t="shared" si="198"/>
        <v>0</v>
      </c>
      <c r="AM209" s="149" t="str">
        <f t="shared" si="199"/>
        <v/>
      </c>
      <c r="AN209" s="163">
        <f>COUNT(C201:AG201)</f>
        <v>28</v>
      </c>
      <c r="AO209" s="173">
        <f t="shared" si="200"/>
        <v>0</v>
      </c>
      <c r="AP209" s="173">
        <f t="shared" si="201"/>
        <v>0</v>
      </c>
      <c r="AQ209" s="173">
        <f t="shared" si="202"/>
        <v>0</v>
      </c>
      <c r="AR209" s="173">
        <f t="shared" si="203"/>
        <v>0</v>
      </c>
      <c r="AS209" s="3"/>
    </row>
    <row r="210" spans="1:45" s="3" customFormat="1" ht="20.100000000000001" hidden="1" customHeight="1" outlineLevel="1">
      <c r="A210" s="3"/>
      <c r="B210" s="16" t="str">
        <f>IF($W$5&lt;&gt;"",$W$5,"-")</f>
        <v>-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70"/>
      <c r="AH210" s="79" t="str">
        <f t="shared" si="194"/>
        <v>-</v>
      </c>
      <c r="AI210" s="99">
        <f t="shared" si="195"/>
        <v>0</v>
      </c>
      <c r="AJ210" s="108" t="str">
        <f t="shared" si="196"/>
        <v/>
      </c>
      <c r="AK210" s="117" t="str">
        <f t="shared" si="197"/>
        <v>-</v>
      </c>
      <c r="AL210" s="133">
        <f t="shared" si="198"/>
        <v>0</v>
      </c>
      <c r="AM210" s="147" t="str">
        <f t="shared" si="199"/>
        <v/>
      </c>
      <c r="AN210" s="163">
        <f>COUNT(C201:AG201)</f>
        <v>28</v>
      </c>
      <c r="AO210" s="173">
        <f t="shared" si="200"/>
        <v>0</v>
      </c>
      <c r="AP210" s="173">
        <f t="shared" si="201"/>
        <v>0</v>
      </c>
      <c r="AQ210" s="173">
        <f t="shared" si="202"/>
        <v>0</v>
      </c>
      <c r="AR210" s="173">
        <f t="shared" si="203"/>
        <v>0</v>
      </c>
      <c r="AS210" s="3"/>
    </row>
    <row r="211" spans="1:45" hidden="1" outlineLevel="1">
      <c r="AR211" s="4"/>
    </row>
    <row r="212" spans="1:45" s="3" customFormat="1" ht="12.95" hidden="1" customHeight="1" outlineLevel="1">
      <c r="A212" s="1"/>
      <c r="B212" s="10" t="s">
        <v>6</v>
      </c>
      <c r="C212" s="20">
        <f>DATE(YEAR(C200),MONTH(C200)+1,DAY(C200))</f>
        <v>46082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80" t="s">
        <v>31</v>
      </c>
      <c r="AI212" s="96" t="s">
        <v>20</v>
      </c>
      <c r="AJ212" s="105"/>
      <c r="AK212" s="114"/>
      <c r="AL212" s="138" t="s">
        <v>15</v>
      </c>
      <c r="AM212" s="151"/>
      <c r="AN212" s="167" t="s">
        <v>30</v>
      </c>
      <c r="AO212" s="171" t="s">
        <v>33</v>
      </c>
      <c r="AP212" s="181" t="s">
        <v>1</v>
      </c>
      <c r="AQ212" s="187"/>
      <c r="AR212" s="159"/>
      <c r="AS212" s="3"/>
    </row>
    <row r="213" spans="1:45" s="3" customFormat="1" ht="12.95" hidden="1" customHeight="1" outlineLevel="1">
      <c r="A213" s="1"/>
      <c r="B213" s="11" t="s">
        <v>9</v>
      </c>
      <c r="C213" s="21">
        <f>DATE(YEAR(C212),MONTH(C212),DAY(C212))</f>
        <v>46082</v>
      </c>
      <c r="D213" s="21">
        <f t="shared" ref="D213:AG213" si="204">IF(MONTH(DATE(YEAR(C213),MONTH(C213),DAY(C213)+1))=MONTH($C212),DATE(YEAR(C213),MONTH(C213),DAY(C213)+1),"")</f>
        <v>46083</v>
      </c>
      <c r="E213" s="21">
        <f t="shared" si="204"/>
        <v>46084</v>
      </c>
      <c r="F213" s="32">
        <f t="shared" si="204"/>
        <v>46085</v>
      </c>
      <c r="G213" s="21">
        <f t="shared" si="204"/>
        <v>46086</v>
      </c>
      <c r="H213" s="21">
        <f t="shared" si="204"/>
        <v>46087</v>
      </c>
      <c r="I213" s="21">
        <f t="shared" si="204"/>
        <v>46088</v>
      </c>
      <c r="J213" s="21">
        <f t="shared" si="204"/>
        <v>46089</v>
      </c>
      <c r="K213" s="21">
        <f t="shared" si="204"/>
        <v>46090</v>
      </c>
      <c r="L213" s="21">
        <f t="shared" si="204"/>
        <v>46091</v>
      </c>
      <c r="M213" s="21">
        <f t="shared" si="204"/>
        <v>46092</v>
      </c>
      <c r="N213" s="21">
        <f t="shared" si="204"/>
        <v>46093</v>
      </c>
      <c r="O213" s="21">
        <f t="shared" si="204"/>
        <v>46094</v>
      </c>
      <c r="P213" s="21">
        <f t="shared" si="204"/>
        <v>46095</v>
      </c>
      <c r="Q213" s="21">
        <f t="shared" si="204"/>
        <v>46096</v>
      </c>
      <c r="R213" s="21">
        <f t="shared" si="204"/>
        <v>46097</v>
      </c>
      <c r="S213" s="21">
        <f t="shared" si="204"/>
        <v>46098</v>
      </c>
      <c r="T213" s="21">
        <f t="shared" si="204"/>
        <v>46099</v>
      </c>
      <c r="U213" s="21">
        <f t="shared" si="204"/>
        <v>46100</v>
      </c>
      <c r="V213" s="21">
        <f t="shared" si="204"/>
        <v>46101</v>
      </c>
      <c r="W213" s="21">
        <f t="shared" si="204"/>
        <v>46102</v>
      </c>
      <c r="X213" s="21">
        <f t="shared" si="204"/>
        <v>46103</v>
      </c>
      <c r="Y213" s="21">
        <f t="shared" si="204"/>
        <v>46104</v>
      </c>
      <c r="Z213" s="21">
        <f t="shared" si="204"/>
        <v>46105</v>
      </c>
      <c r="AA213" s="21">
        <f t="shared" si="204"/>
        <v>46106</v>
      </c>
      <c r="AB213" s="21">
        <f t="shared" si="204"/>
        <v>46107</v>
      </c>
      <c r="AC213" s="21">
        <f t="shared" si="204"/>
        <v>46108</v>
      </c>
      <c r="AD213" s="21">
        <f t="shared" si="204"/>
        <v>46109</v>
      </c>
      <c r="AE213" s="21">
        <f t="shared" si="204"/>
        <v>46110</v>
      </c>
      <c r="AF213" s="21">
        <f t="shared" si="204"/>
        <v>46111</v>
      </c>
      <c r="AG213" s="67">
        <f t="shared" si="204"/>
        <v>46112</v>
      </c>
      <c r="AH213" s="81"/>
      <c r="AI213" s="97"/>
      <c r="AJ213" s="106"/>
      <c r="AK213" s="115"/>
      <c r="AL213" s="139"/>
      <c r="AM213" s="152"/>
      <c r="AN213" s="168"/>
      <c r="AO213" s="172"/>
      <c r="AP213" s="182"/>
      <c r="AQ213" s="187"/>
      <c r="AR213" s="159"/>
      <c r="AS213" s="3"/>
    </row>
    <row r="214" spans="1:45" s="3" customFormat="1" ht="12.95" hidden="1" customHeight="1" outlineLevel="1">
      <c r="A214" s="1"/>
      <c r="B214" s="11" t="s">
        <v>3</v>
      </c>
      <c r="C214" s="22" t="str">
        <f t="shared" ref="C214:AG214" si="205">TEXT(C213,"aaa")</f>
        <v>日</v>
      </c>
      <c r="D214" s="22" t="str">
        <f t="shared" si="205"/>
        <v>月</v>
      </c>
      <c r="E214" s="22" t="str">
        <f t="shared" si="205"/>
        <v>火</v>
      </c>
      <c r="F214" s="33" t="str">
        <f t="shared" si="205"/>
        <v>水</v>
      </c>
      <c r="G214" s="22" t="str">
        <f t="shared" si="205"/>
        <v>木</v>
      </c>
      <c r="H214" s="22" t="str">
        <f t="shared" si="205"/>
        <v>金</v>
      </c>
      <c r="I214" s="22" t="str">
        <f t="shared" si="205"/>
        <v>土</v>
      </c>
      <c r="J214" s="22" t="str">
        <f t="shared" si="205"/>
        <v>日</v>
      </c>
      <c r="K214" s="22" t="str">
        <f t="shared" si="205"/>
        <v>月</v>
      </c>
      <c r="L214" s="22" t="str">
        <f t="shared" si="205"/>
        <v>火</v>
      </c>
      <c r="M214" s="22" t="str">
        <f t="shared" si="205"/>
        <v>水</v>
      </c>
      <c r="N214" s="22" t="str">
        <f t="shared" si="205"/>
        <v>木</v>
      </c>
      <c r="O214" s="22" t="str">
        <f t="shared" si="205"/>
        <v>金</v>
      </c>
      <c r="P214" s="22" t="str">
        <f t="shared" si="205"/>
        <v>土</v>
      </c>
      <c r="Q214" s="22" t="str">
        <f t="shared" si="205"/>
        <v>日</v>
      </c>
      <c r="R214" s="22" t="str">
        <f t="shared" si="205"/>
        <v>月</v>
      </c>
      <c r="S214" s="22" t="str">
        <f t="shared" si="205"/>
        <v>火</v>
      </c>
      <c r="T214" s="22" t="str">
        <f t="shared" si="205"/>
        <v>水</v>
      </c>
      <c r="U214" s="22" t="str">
        <f t="shared" si="205"/>
        <v>木</v>
      </c>
      <c r="V214" s="22" t="str">
        <f t="shared" si="205"/>
        <v>金</v>
      </c>
      <c r="W214" s="22" t="str">
        <f t="shared" si="205"/>
        <v>土</v>
      </c>
      <c r="X214" s="22" t="str">
        <f t="shared" si="205"/>
        <v>日</v>
      </c>
      <c r="Y214" s="22" t="str">
        <f t="shared" si="205"/>
        <v>月</v>
      </c>
      <c r="Z214" s="22" t="str">
        <f t="shared" si="205"/>
        <v>火</v>
      </c>
      <c r="AA214" s="22" t="str">
        <f t="shared" si="205"/>
        <v>水</v>
      </c>
      <c r="AB214" s="22" t="str">
        <f t="shared" si="205"/>
        <v>木</v>
      </c>
      <c r="AC214" s="22" t="str">
        <f t="shared" si="205"/>
        <v>金</v>
      </c>
      <c r="AD214" s="22" t="str">
        <f t="shared" si="205"/>
        <v>土</v>
      </c>
      <c r="AE214" s="22" t="str">
        <f t="shared" si="205"/>
        <v>日</v>
      </c>
      <c r="AF214" s="22" t="str">
        <f t="shared" si="205"/>
        <v>月</v>
      </c>
      <c r="AG214" s="55" t="str">
        <f t="shared" si="205"/>
        <v>火</v>
      </c>
      <c r="AH214" s="81"/>
      <c r="AI214" s="98" t="s">
        <v>45</v>
      </c>
      <c r="AJ214" s="112" t="s">
        <v>19</v>
      </c>
      <c r="AK214" s="116" t="s">
        <v>58</v>
      </c>
      <c r="AL214" s="140" t="s">
        <v>45</v>
      </c>
      <c r="AM214" s="153" t="s">
        <v>22</v>
      </c>
      <c r="AN214" s="167">
        <f>COUNT(C213:AG213)</f>
        <v>31</v>
      </c>
      <c r="AO214" s="171">
        <f>AN214-AH214</f>
        <v>31</v>
      </c>
      <c r="AP214" s="171">
        <f>SUM(AO$8:AO216)</f>
        <v>547</v>
      </c>
      <c r="AQ214" s="186"/>
      <c r="AR214" s="193"/>
      <c r="AS214" s="3"/>
    </row>
    <row r="215" spans="1:45" s="3" customFormat="1" ht="27" hidden="1" customHeight="1" outlineLevel="1">
      <c r="A215" s="5"/>
      <c r="B215" s="12" t="s">
        <v>11</v>
      </c>
      <c r="C215" s="23" t="str">
        <f>IFERROR(VLOOKUP(C213,祝日一覧!$A:$C,3,FALSE),"")</f>
        <v/>
      </c>
      <c r="D215" s="23" t="str">
        <f>IFERROR(VLOOKUP(D213,祝日一覧!$A:$C,3,FALSE),"")</f>
        <v/>
      </c>
      <c r="E215" s="23" t="str">
        <f>IFERROR(VLOOKUP(E213,祝日一覧!$A:$C,3,FALSE),"")</f>
        <v/>
      </c>
      <c r="F215" s="23" t="str">
        <f>IFERROR(VLOOKUP(F213,祝日一覧!$A:$C,3,FALSE),"")</f>
        <v/>
      </c>
      <c r="G215" s="23" t="str">
        <f>IFERROR(VLOOKUP(G213,祝日一覧!$A:$C,3,FALSE),"")</f>
        <v/>
      </c>
      <c r="H215" s="23" t="str">
        <f>IFERROR(VLOOKUP(H213,祝日一覧!$A:$C,3,FALSE),"")</f>
        <v/>
      </c>
      <c r="I215" s="23" t="str">
        <f>IFERROR(VLOOKUP(I213,祝日一覧!$A:$C,3,FALSE),"")</f>
        <v/>
      </c>
      <c r="J215" s="23" t="str">
        <f>IFERROR(VLOOKUP(J213,祝日一覧!$A:$C,3,FALSE),"")</f>
        <v/>
      </c>
      <c r="K215" s="23" t="str">
        <f>IFERROR(VLOOKUP(K213,祝日一覧!$A:$C,3,FALSE),"")</f>
        <v/>
      </c>
      <c r="L215" s="23" t="str">
        <f>IFERROR(VLOOKUP(L213,祝日一覧!$A:$C,3,FALSE),"")</f>
        <v/>
      </c>
      <c r="M215" s="23" t="str">
        <f>IFERROR(VLOOKUP(M213,祝日一覧!$A:$C,3,FALSE),"")</f>
        <v/>
      </c>
      <c r="N215" s="23" t="str">
        <f>IFERROR(VLOOKUP(N213,祝日一覧!$A:$C,3,FALSE),"")</f>
        <v/>
      </c>
      <c r="O215" s="23" t="str">
        <f>IFERROR(VLOOKUP(O213,祝日一覧!$A:$C,3,FALSE),"")</f>
        <v/>
      </c>
      <c r="P215" s="23" t="str">
        <f>IFERROR(VLOOKUP(P213,祝日一覧!$A:$C,3,FALSE),"")</f>
        <v/>
      </c>
      <c r="Q215" s="23" t="str">
        <f>IFERROR(VLOOKUP(Q213,祝日一覧!$A:$C,3,FALSE),"")</f>
        <v/>
      </c>
      <c r="R215" s="23" t="str">
        <f>IFERROR(VLOOKUP(R213,祝日一覧!$A:$C,3,FALSE),"")</f>
        <v/>
      </c>
      <c r="S215" s="23" t="str">
        <f>IFERROR(VLOOKUP(S213,祝日一覧!$A:$C,3,FALSE),"")</f>
        <v/>
      </c>
      <c r="T215" s="23" t="str">
        <f>IFERROR(VLOOKUP(T213,祝日一覧!$A:$C,3,FALSE),"")</f>
        <v/>
      </c>
      <c r="U215" s="23" t="str">
        <f>IFERROR(VLOOKUP(U213,祝日一覧!$A:$C,3,FALSE),"")</f>
        <v/>
      </c>
      <c r="V215" s="23" t="str">
        <f>IFERROR(VLOOKUP(V213,祝日一覧!$A:$C,3,FALSE),"")</f>
        <v>春分の日</v>
      </c>
      <c r="W215" s="23" t="str">
        <f>IFERROR(VLOOKUP(W213,祝日一覧!$A:$C,3,FALSE),"")</f>
        <v/>
      </c>
      <c r="X215" s="23" t="str">
        <f>IFERROR(VLOOKUP(X213,祝日一覧!$A:$C,3,FALSE),"")</f>
        <v/>
      </c>
      <c r="Y215" s="23" t="str">
        <f>IFERROR(VLOOKUP(Y213,祝日一覧!$A:$C,3,FALSE),"")</f>
        <v/>
      </c>
      <c r="Z215" s="23" t="str">
        <f>IFERROR(VLOOKUP(Z213,祝日一覧!$A:$C,3,FALSE),"")</f>
        <v/>
      </c>
      <c r="AA215" s="23" t="str">
        <f>IFERROR(VLOOKUP(AA213,祝日一覧!$A:$C,3,FALSE),"")</f>
        <v/>
      </c>
      <c r="AB215" s="23" t="str">
        <f>IFERROR(VLOOKUP(AB213,祝日一覧!$A:$C,3,FALSE),"")</f>
        <v/>
      </c>
      <c r="AC215" s="23" t="str">
        <f>IFERROR(VLOOKUP(AC213,祝日一覧!$A:$C,3,FALSE),"")</f>
        <v/>
      </c>
      <c r="AD215" s="23" t="str">
        <f>IFERROR(VLOOKUP(AD213,祝日一覧!$A:$C,3,FALSE),"")</f>
        <v/>
      </c>
      <c r="AE215" s="23" t="str">
        <f>IFERROR(VLOOKUP(AE213,祝日一覧!$A:$C,3,FALSE),"")</f>
        <v/>
      </c>
      <c r="AF215" s="23" t="str">
        <f>IFERROR(VLOOKUP(AF213,祝日一覧!$A:$C,3,FALSE),"")</f>
        <v/>
      </c>
      <c r="AG215" s="71" t="str">
        <f>IFERROR(VLOOKUP(AG213,祝日一覧!$A:$C,3,FALSE),"")</f>
        <v/>
      </c>
      <c r="AH215" s="81"/>
      <c r="AI215" s="98"/>
      <c r="AJ215" s="112"/>
      <c r="AK215" s="116"/>
      <c r="AL215" s="141"/>
      <c r="AM215" s="154"/>
      <c r="AN215" s="168"/>
      <c r="AO215" s="172"/>
      <c r="AP215" s="172"/>
      <c r="AQ215" s="188"/>
      <c r="AR215" s="194"/>
      <c r="AS215" s="3"/>
    </row>
    <row r="216" spans="1:45" s="3" customFormat="1" ht="20.100000000000001" hidden="1" customHeight="1" outlineLevel="1">
      <c r="A216" s="3"/>
      <c r="B216" s="1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72"/>
      <c r="AH216" s="82"/>
      <c r="AI216" s="99"/>
      <c r="AJ216" s="108" t="e">
        <f>AVERAGE(AJ217:AJ222)</f>
        <v>#DIV/0!</v>
      </c>
      <c r="AK216" s="117" t="e">
        <f>IF(AJ216&gt;=0.285,"達成","未")</f>
        <v>#DIV/0!</v>
      </c>
      <c r="AL216" s="128"/>
      <c r="AM216" s="147" t="e">
        <f>AVERAGE(AM217:AM221)</f>
        <v>#DIV/0!</v>
      </c>
      <c r="AN216" s="165" t="s">
        <v>47</v>
      </c>
      <c r="AO216" s="175" t="s">
        <v>74</v>
      </c>
      <c r="AP216" s="184" t="s">
        <v>64</v>
      </c>
      <c r="AQ216" s="192" t="s">
        <v>62</v>
      </c>
      <c r="AR216" s="192" t="s">
        <v>63</v>
      </c>
      <c r="AS216" s="199" t="s">
        <v>73</v>
      </c>
    </row>
    <row r="217" spans="1:45" s="3" customFormat="1" ht="20.100000000000001" hidden="1" customHeight="1" outlineLevel="1">
      <c r="A217" s="3"/>
      <c r="B217" s="14" t="str">
        <f>IF($R$5&lt;&gt;"",$R$5,"-")</f>
        <v>-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69"/>
      <c r="AH217" s="84" t="str">
        <f t="shared" ref="AH217:AH222" si="206">IF(B217="-",B217,"手入力")</f>
        <v>-</v>
      </c>
      <c r="AI217" s="96">
        <f t="shared" ref="AI217:AI222" si="207">AQ217</f>
        <v>0</v>
      </c>
      <c r="AJ217" s="111" t="str">
        <f t="shared" ref="AJ217:AJ222" si="208">IFERROR(AI217/AO217,"")</f>
        <v/>
      </c>
      <c r="AK217" s="124" t="str">
        <f t="shared" ref="AK217:AK222" si="209">IFERROR(IF(B217="-",B217,IF(AI217/AO217&gt;=0.285,"達成","未")),"-")</f>
        <v>-</v>
      </c>
      <c r="AL217" s="130">
        <f t="shared" ref="AL217:AL222" si="210">AR217</f>
        <v>0</v>
      </c>
      <c r="AM217" s="150" t="str">
        <f t="shared" ref="AM217:AM222" si="211">IFERROR(AL217/AP217,"")</f>
        <v/>
      </c>
      <c r="AN217" s="163">
        <f>COUNT(C213:AG213)</f>
        <v>31</v>
      </c>
      <c r="AO217" s="173">
        <f t="shared" ref="AO217:AO222" si="212">IF(OR(B217="-",B217=""),0,IFERROR(AN217-AH217,))</f>
        <v>0</v>
      </c>
      <c r="AP217" s="173">
        <f t="shared" ref="AP217:AP222" si="213">AO217+AP205</f>
        <v>0</v>
      </c>
      <c r="AQ217" s="172">
        <f t="shared" ref="AQ217:AQ222" si="214">COUNTIF(C217:AG217,"○")</f>
        <v>0</v>
      </c>
      <c r="AR217" s="172">
        <f t="shared" ref="AR217:AR222" si="215">AR205+AQ217</f>
        <v>0</v>
      </c>
      <c r="AS217" s="200">
        <f>IF(AS218&gt;=1,0,IF(SUM(AO217:AO222)=0,1,IF(AK216="達成",1,0)))</f>
        <v>1</v>
      </c>
    </row>
    <row r="218" spans="1:45" s="3" customFormat="1" ht="20.100000000000001" hidden="1" customHeight="1" outlineLevel="1">
      <c r="A218" s="3"/>
      <c r="B218" s="15" t="str">
        <f>IF($S$5&lt;&gt;"",$S$5,"-")</f>
        <v>-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55"/>
      <c r="AH218" s="78" t="str">
        <f t="shared" si="206"/>
        <v>-</v>
      </c>
      <c r="AI218" s="97">
        <f t="shared" si="207"/>
        <v>0</v>
      </c>
      <c r="AJ218" s="109" t="str">
        <f t="shared" si="208"/>
        <v/>
      </c>
      <c r="AK218" s="119" t="str">
        <f t="shared" si="209"/>
        <v>-</v>
      </c>
      <c r="AL218" s="131">
        <f t="shared" si="210"/>
        <v>0</v>
      </c>
      <c r="AM218" s="149" t="str">
        <f t="shared" si="211"/>
        <v/>
      </c>
      <c r="AN218" s="163">
        <f>COUNT(C213:AG213)</f>
        <v>31</v>
      </c>
      <c r="AO218" s="173">
        <f t="shared" si="212"/>
        <v>0</v>
      </c>
      <c r="AP218" s="173">
        <f t="shared" si="213"/>
        <v>0</v>
      </c>
      <c r="AQ218" s="173">
        <f t="shared" si="214"/>
        <v>0</v>
      </c>
      <c r="AR218" s="173">
        <f t="shared" si="215"/>
        <v>0</v>
      </c>
      <c r="AS218" s="3">
        <f>COUNTIF(AH217:AH222,"手入力")</f>
        <v>0</v>
      </c>
    </row>
    <row r="219" spans="1:45" s="3" customFormat="1" ht="20.100000000000001" hidden="1" customHeight="1" outlineLevel="1">
      <c r="A219" s="3"/>
      <c r="B219" s="15" t="str">
        <f>IF($T$5&lt;&gt;"",$T$5,"-")</f>
        <v>-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55"/>
      <c r="AH219" s="78" t="str">
        <f t="shared" si="206"/>
        <v>-</v>
      </c>
      <c r="AI219" s="97">
        <f t="shared" si="207"/>
        <v>0</v>
      </c>
      <c r="AJ219" s="109" t="str">
        <f t="shared" si="208"/>
        <v/>
      </c>
      <c r="AK219" s="119" t="str">
        <f t="shared" si="209"/>
        <v>-</v>
      </c>
      <c r="AL219" s="131">
        <f t="shared" si="210"/>
        <v>0</v>
      </c>
      <c r="AM219" s="149" t="str">
        <f t="shared" si="211"/>
        <v/>
      </c>
      <c r="AN219" s="163">
        <f>COUNT(C213:AG213)</f>
        <v>31</v>
      </c>
      <c r="AO219" s="173">
        <f t="shared" si="212"/>
        <v>0</v>
      </c>
      <c r="AP219" s="173">
        <f t="shared" si="213"/>
        <v>0</v>
      </c>
      <c r="AQ219" s="173">
        <f t="shared" si="214"/>
        <v>0</v>
      </c>
      <c r="AR219" s="173">
        <f t="shared" si="215"/>
        <v>0</v>
      </c>
      <c r="AS219" s="3"/>
    </row>
    <row r="220" spans="1:45" s="3" customFormat="1" ht="20.100000000000001" hidden="1" customHeight="1" outlineLevel="1">
      <c r="A220" s="3"/>
      <c r="B220" s="15" t="str">
        <f>IF($U$5&lt;&gt;"",$U$5,"-")</f>
        <v>-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55"/>
      <c r="AH220" s="78" t="str">
        <f t="shared" si="206"/>
        <v>-</v>
      </c>
      <c r="AI220" s="97">
        <f t="shared" si="207"/>
        <v>0</v>
      </c>
      <c r="AJ220" s="109" t="str">
        <f t="shared" si="208"/>
        <v/>
      </c>
      <c r="AK220" s="119" t="str">
        <f t="shared" si="209"/>
        <v>-</v>
      </c>
      <c r="AL220" s="131">
        <f t="shared" si="210"/>
        <v>0</v>
      </c>
      <c r="AM220" s="149" t="str">
        <f t="shared" si="211"/>
        <v/>
      </c>
      <c r="AN220" s="163">
        <f>COUNT(C213:AG213)</f>
        <v>31</v>
      </c>
      <c r="AO220" s="173">
        <f t="shared" si="212"/>
        <v>0</v>
      </c>
      <c r="AP220" s="173">
        <f t="shared" si="213"/>
        <v>0</v>
      </c>
      <c r="AQ220" s="173">
        <f t="shared" si="214"/>
        <v>0</v>
      </c>
      <c r="AR220" s="173">
        <f t="shared" si="215"/>
        <v>0</v>
      </c>
      <c r="AS220" s="3"/>
    </row>
    <row r="221" spans="1:45" s="3" customFormat="1" ht="20.100000000000001" hidden="1" customHeight="1" outlineLevel="1">
      <c r="A221" s="3"/>
      <c r="B221" s="15" t="str">
        <f>IF($V$5&lt;&gt;"",$V$5,"-")</f>
        <v>-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55"/>
      <c r="AH221" s="78" t="str">
        <f t="shared" si="206"/>
        <v>-</v>
      </c>
      <c r="AI221" s="97">
        <f t="shared" si="207"/>
        <v>0</v>
      </c>
      <c r="AJ221" s="109" t="str">
        <f t="shared" si="208"/>
        <v/>
      </c>
      <c r="AK221" s="119" t="str">
        <f t="shared" si="209"/>
        <v>-</v>
      </c>
      <c r="AL221" s="131">
        <f t="shared" si="210"/>
        <v>0</v>
      </c>
      <c r="AM221" s="149" t="str">
        <f t="shared" si="211"/>
        <v/>
      </c>
      <c r="AN221" s="163">
        <f>COUNT(C213:AG213)</f>
        <v>31</v>
      </c>
      <c r="AO221" s="173">
        <f t="shared" si="212"/>
        <v>0</v>
      </c>
      <c r="AP221" s="173">
        <f t="shared" si="213"/>
        <v>0</v>
      </c>
      <c r="AQ221" s="173">
        <f t="shared" si="214"/>
        <v>0</v>
      </c>
      <c r="AR221" s="173">
        <f t="shared" si="215"/>
        <v>0</v>
      </c>
      <c r="AS221" s="3"/>
    </row>
    <row r="222" spans="1:45" s="3" customFormat="1" ht="20.100000000000001" hidden="1" customHeight="1" outlineLevel="1">
      <c r="A222" s="3"/>
      <c r="B222" s="16" t="str">
        <f>IF($W$5&lt;&gt;"",$W$5,"-")</f>
        <v>-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70"/>
      <c r="AH222" s="79" t="str">
        <f t="shared" si="206"/>
        <v>-</v>
      </c>
      <c r="AI222" s="99">
        <f t="shared" si="207"/>
        <v>0</v>
      </c>
      <c r="AJ222" s="108" t="str">
        <f t="shared" si="208"/>
        <v/>
      </c>
      <c r="AK222" s="117" t="str">
        <f t="shared" si="209"/>
        <v>-</v>
      </c>
      <c r="AL222" s="133">
        <f t="shared" si="210"/>
        <v>0</v>
      </c>
      <c r="AM222" s="147" t="str">
        <f t="shared" si="211"/>
        <v/>
      </c>
      <c r="AN222" s="163">
        <f>COUNT(C213:AG213)</f>
        <v>31</v>
      </c>
      <c r="AO222" s="173">
        <f t="shared" si="212"/>
        <v>0</v>
      </c>
      <c r="AP222" s="173">
        <f t="shared" si="213"/>
        <v>0</v>
      </c>
      <c r="AQ222" s="173">
        <f t="shared" si="214"/>
        <v>0</v>
      </c>
      <c r="AR222" s="173">
        <f t="shared" si="215"/>
        <v>0</v>
      </c>
      <c r="AS222" s="3"/>
    </row>
    <row r="223" spans="1:45" hidden="1" outlineLevel="1">
      <c r="AR223" s="4"/>
    </row>
    <row r="224" spans="1:45" s="3" customFormat="1" ht="12.95" hidden="1" customHeight="1" outlineLevel="1">
      <c r="A224" s="1"/>
      <c r="B224" s="10" t="s">
        <v>6</v>
      </c>
      <c r="C224" s="20">
        <f>DATE(YEAR(C212),MONTH(C212)+1,DAY(C212))</f>
        <v>46113</v>
      </c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80" t="s">
        <v>31</v>
      </c>
      <c r="AI224" s="96" t="s">
        <v>20</v>
      </c>
      <c r="AJ224" s="105"/>
      <c r="AK224" s="114"/>
      <c r="AL224" s="138" t="s">
        <v>15</v>
      </c>
      <c r="AM224" s="151"/>
      <c r="AN224" s="167" t="s">
        <v>30</v>
      </c>
      <c r="AO224" s="171" t="s">
        <v>33</v>
      </c>
      <c r="AP224" s="181" t="s">
        <v>1</v>
      </c>
      <c r="AQ224" s="187"/>
      <c r="AR224" s="159"/>
      <c r="AS224" s="3"/>
    </row>
    <row r="225" spans="1:45" s="3" customFormat="1" ht="12.95" hidden="1" customHeight="1" outlineLevel="1">
      <c r="A225" s="1"/>
      <c r="B225" s="11" t="s">
        <v>9</v>
      </c>
      <c r="C225" s="21">
        <f>DATE(YEAR(C224),MONTH(C224),DAY(C224))</f>
        <v>46113</v>
      </c>
      <c r="D225" s="21">
        <f t="shared" ref="D225:AG225" si="216">IF(MONTH(DATE(YEAR(C225),MONTH(C225),DAY(C225)+1))=MONTH($C224),DATE(YEAR(C225),MONTH(C225),DAY(C225)+1),"")</f>
        <v>46114</v>
      </c>
      <c r="E225" s="21">
        <f t="shared" si="216"/>
        <v>46115</v>
      </c>
      <c r="F225" s="32">
        <f t="shared" si="216"/>
        <v>46116</v>
      </c>
      <c r="G225" s="21">
        <f t="shared" si="216"/>
        <v>46117</v>
      </c>
      <c r="H225" s="21">
        <f t="shared" si="216"/>
        <v>46118</v>
      </c>
      <c r="I225" s="21">
        <f t="shared" si="216"/>
        <v>46119</v>
      </c>
      <c r="J225" s="21">
        <f t="shared" si="216"/>
        <v>46120</v>
      </c>
      <c r="K225" s="21">
        <f t="shared" si="216"/>
        <v>46121</v>
      </c>
      <c r="L225" s="21">
        <f t="shared" si="216"/>
        <v>46122</v>
      </c>
      <c r="M225" s="21">
        <f t="shared" si="216"/>
        <v>46123</v>
      </c>
      <c r="N225" s="21">
        <f t="shared" si="216"/>
        <v>46124</v>
      </c>
      <c r="O225" s="21">
        <f t="shared" si="216"/>
        <v>46125</v>
      </c>
      <c r="P225" s="21">
        <f t="shared" si="216"/>
        <v>46126</v>
      </c>
      <c r="Q225" s="21">
        <f t="shared" si="216"/>
        <v>46127</v>
      </c>
      <c r="R225" s="21">
        <f t="shared" si="216"/>
        <v>46128</v>
      </c>
      <c r="S225" s="21">
        <f t="shared" si="216"/>
        <v>46129</v>
      </c>
      <c r="T225" s="21">
        <f t="shared" si="216"/>
        <v>46130</v>
      </c>
      <c r="U225" s="21">
        <f t="shared" si="216"/>
        <v>46131</v>
      </c>
      <c r="V225" s="21">
        <f t="shared" si="216"/>
        <v>46132</v>
      </c>
      <c r="W225" s="21">
        <f t="shared" si="216"/>
        <v>46133</v>
      </c>
      <c r="X225" s="21">
        <f t="shared" si="216"/>
        <v>46134</v>
      </c>
      <c r="Y225" s="21">
        <f t="shared" si="216"/>
        <v>46135</v>
      </c>
      <c r="Z225" s="21">
        <f t="shared" si="216"/>
        <v>46136</v>
      </c>
      <c r="AA225" s="21">
        <f t="shared" si="216"/>
        <v>46137</v>
      </c>
      <c r="AB225" s="21">
        <f t="shared" si="216"/>
        <v>46138</v>
      </c>
      <c r="AC225" s="21">
        <f t="shared" si="216"/>
        <v>46139</v>
      </c>
      <c r="AD225" s="21">
        <f t="shared" si="216"/>
        <v>46140</v>
      </c>
      <c r="AE225" s="21">
        <f t="shared" si="216"/>
        <v>46141</v>
      </c>
      <c r="AF225" s="21">
        <f t="shared" si="216"/>
        <v>46142</v>
      </c>
      <c r="AG225" s="67" t="str">
        <f t="shared" si="216"/>
        <v/>
      </c>
      <c r="AH225" s="81"/>
      <c r="AI225" s="97"/>
      <c r="AJ225" s="106"/>
      <c r="AK225" s="115"/>
      <c r="AL225" s="139"/>
      <c r="AM225" s="152"/>
      <c r="AN225" s="168"/>
      <c r="AO225" s="172"/>
      <c r="AP225" s="182"/>
      <c r="AQ225" s="187"/>
      <c r="AR225" s="159"/>
      <c r="AS225" s="3"/>
    </row>
    <row r="226" spans="1:45" s="3" customFormat="1" ht="12.95" hidden="1" customHeight="1" outlineLevel="1">
      <c r="A226" s="1"/>
      <c r="B226" s="11" t="s">
        <v>3</v>
      </c>
      <c r="C226" s="22" t="str">
        <f t="shared" ref="C226:AG226" si="217">TEXT(C225,"aaa")</f>
        <v>水</v>
      </c>
      <c r="D226" s="22" t="str">
        <f t="shared" si="217"/>
        <v>木</v>
      </c>
      <c r="E226" s="22" t="str">
        <f t="shared" si="217"/>
        <v>金</v>
      </c>
      <c r="F226" s="33" t="str">
        <f t="shared" si="217"/>
        <v>土</v>
      </c>
      <c r="G226" s="22" t="str">
        <f t="shared" si="217"/>
        <v>日</v>
      </c>
      <c r="H226" s="22" t="str">
        <f t="shared" si="217"/>
        <v>月</v>
      </c>
      <c r="I226" s="22" t="str">
        <f t="shared" si="217"/>
        <v>火</v>
      </c>
      <c r="J226" s="22" t="str">
        <f t="shared" si="217"/>
        <v>水</v>
      </c>
      <c r="K226" s="22" t="str">
        <f t="shared" si="217"/>
        <v>木</v>
      </c>
      <c r="L226" s="22" t="str">
        <f t="shared" si="217"/>
        <v>金</v>
      </c>
      <c r="M226" s="22" t="str">
        <f t="shared" si="217"/>
        <v>土</v>
      </c>
      <c r="N226" s="22" t="str">
        <f t="shared" si="217"/>
        <v>日</v>
      </c>
      <c r="O226" s="22" t="str">
        <f t="shared" si="217"/>
        <v>月</v>
      </c>
      <c r="P226" s="22" t="str">
        <f t="shared" si="217"/>
        <v>火</v>
      </c>
      <c r="Q226" s="22" t="str">
        <f t="shared" si="217"/>
        <v>水</v>
      </c>
      <c r="R226" s="22" t="str">
        <f t="shared" si="217"/>
        <v>木</v>
      </c>
      <c r="S226" s="22" t="str">
        <f t="shared" si="217"/>
        <v>金</v>
      </c>
      <c r="T226" s="22" t="str">
        <f t="shared" si="217"/>
        <v>土</v>
      </c>
      <c r="U226" s="22" t="str">
        <f t="shared" si="217"/>
        <v>日</v>
      </c>
      <c r="V226" s="22" t="str">
        <f t="shared" si="217"/>
        <v>月</v>
      </c>
      <c r="W226" s="22" t="str">
        <f t="shared" si="217"/>
        <v>火</v>
      </c>
      <c r="X226" s="22" t="str">
        <f t="shared" si="217"/>
        <v>水</v>
      </c>
      <c r="Y226" s="22" t="str">
        <f t="shared" si="217"/>
        <v>木</v>
      </c>
      <c r="Z226" s="22" t="str">
        <f t="shared" si="217"/>
        <v>金</v>
      </c>
      <c r="AA226" s="22" t="str">
        <f t="shared" si="217"/>
        <v>土</v>
      </c>
      <c r="AB226" s="22" t="str">
        <f t="shared" si="217"/>
        <v>日</v>
      </c>
      <c r="AC226" s="22" t="str">
        <f t="shared" si="217"/>
        <v>月</v>
      </c>
      <c r="AD226" s="22" t="str">
        <f t="shared" si="217"/>
        <v>火</v>
      </c>
      <c r="AE226" s="22" t="str">
        <f t="shared" si="217"/>
        <v>水</v>
      </c>
      <c r="AF226" s="22" t="str">
        <f t="shared" si="217"/>
        <v>木</v>
      </c>
      <c r="AG226" s="55" t="str">
        <f t="shared" si="217"/>
        <v/>
      </c>
      <c r="AH226" s="81"/>
      <c r="AI226" s="98" t="s">
        <v>45</v>
      </c>
      <c r="AJ226" s="112" t="s">
        <v>19</v>
      </c>
      <c r="AK226" s="116" t="s">
        <v>58</v>
      </c>
      <c r="AL226" s="140" t="s">
        <v>45</v>
      </c>
      <c r="AM226" s="153" t="s">
        <v>22</v>
      </c>
      <c r="AN226" s="167">
        <f>COUNT(C225:AG225)</f>
        <v>30</v>
      </c>
      <c r="AO226" s="171">
        <f>AN226-AH226</f>
        <v>30</v>
      </c>
      <c r="AP226" s="171">
        <f>SUM(AO$8:AO228)</f>
        <v>577</v>
      </c>
      <c r="AQ226" s="186"/>
      <c r="AR226" s="193"/>
      <c r="AS226" s="3"/>
    </row>
    <row r="227" spans="1:45" s="3" customFormat="1" ht="27" hidden="1" customHeight="1" outlineLevel="1">
      <c r="A227" s="5"/>
      <c r="B227" s="12" t="s">
        <v>11</v>
      </c>
      <c r="C227" s="23" t="str">
        <f>IFERROR(VLOOKUP(C225,祝日一覧!$A:$C,3,FALSE),"")</f>
        <v/>
      </c>
      <c r="D227" s="23" t="str">
        <f>IFERROR(VLOOKUP(D225,祝日一覧!$A:$C,3,FALSE),"")</f>
        <v/>
      </c>
      <c r="E227" s="23" t="str">
        <f>IFERROR(VLOOKUP(E225,祝日一覧!$A:$C,3,FALSE),"")</f>
        <v/>
      </c>
      <c r="F227" s="23" t="str">
        <f>IFERROR(VLOOKUP(F225,祝日一覧!$A:$C,3,FALSE),"")</f>
        <v/>
      </c>
      <c r="G227" s="23" t="str">
        <f>IFERROR(VLOOKUP(G225,祝日一覧!$A:$C,3,FALSE),"")</f>
        <v/>
      </c>
      <c r="H227" s="23" t="str">
        <f>IFERROR(VLOOKUP(H225,祝日一覧!$A:$C,3,FALSE),"")</f>
        <v/>
      </c>
      <c r="I227" s="23" t="str">
        <f>IFERROR(VLOOKUP(I225,祝日一覧!$A:$C,3,FALSE),"")</f>
        <v/>
      </c>
      <c r="J227" s="23" t="str">
        <f>IFERROR(VLOOKUP(J225,祝日一覧!$A:$C,3,FALSE),"")</f>
        <v/>
      </c>
      <c r="K227" s="23" t="str">
        <f>IFERROR(VLOOKUP(K225,祝日一覧!$A:$C,3,FALSE),"")</f>
        <v/>
      </c>
      <c r="L227" s="23" t="str">
        <f>IFERROR(VLOOKUP(L225,祝日一覧!$A:$C,3,FALSE),"")</f>
        <v/>
      </c>
      <c r="M227" s="23" t="str">
        <f>IFERROR(VLOOKUP(M225,祝日一覧!$A:$C,3,FALSE),"")</f>
        <v/>
      </c>
      <c r="N227" s="23" t="str">
        <f>IFERROR(VLOOKUP(N225,祝日一覧!$A:$C,3,FALSE),"")</f>
        <v/>
      </c>
      <c r="O227" s="23" t="str">
        <f>IFERROR(VLOOKUP(O225,祝日一覧!$A:$C,3,FALSE),"")</f>
        <v/>
      </c>
      <c r="P227" s="23" t="str">
        <f>IFERROR(VLOOKUP(P225,祝日一覧!$A:$C,3,FALSE),"")</f>
        <v/>
      </c>
      <c r="Q227" s="23" t="str">
        <f>IFERROR(VLOOKUP(Q225,祝日一覧!$A:$C,3,FALSE),"")</f>
        <v/>
      </c>
      <c r="R227" s="23" t="str">
        <f>IFERROR(VLOOKUP(R225,祝日一覧!$A:$C,3,FALSE),"")</f>
        <v/>
      </c>
      <c r="S227" s="23" t="str">
        <f>IFERROR(VLOOKUP(S225,祝日一覧!$A:$C,3,FALSE),"")</f>
        <v/>
      </c>
      <c r="T227" s="23" t="str">
        <f>IFERROR(VLOOKUP(T225,祝日一覧!$A:$C,3,FALSE),"")</f>
        <v/>
      </c>
      <c r="U227" s="23" t="str">
        <f>IFERROR(VLOOKUP(U225,祝日一覧!$A:$C,3,FALSE),"")</f>
        <v/>
      </c>
      <c r="V227" s="23" t="str">
        <f>IFERROR(VLOOKUP(V225,祝日一覧!$A:$C,3,FALSE),"")</f>
        <v/>
      </c>
      <c r="W227" s="23" t="str">
        <f>IFERROR(VLOOKUP(W225,祝日一覧!$A:$C,3,FALSE),"")</f>
        <v/>
      </c>
      <c r="X227" s="23" t="str">
        <f>IFERROR(VLOOKUP(X225,祝日一覧!$A:$C,3,FALSE),"")</f>
        <v/>
      </c>
      <c r="Y227" s="23" t="str">
        <f>IFERROR(VLOOKUP(Y225,祝日一覧!$A:$C,3,FALSE),"")</f>
        <v/>
      </c>
      <c r="Z227" s="23" t="str">
        <f>IFERROR(VLOOKUP(Z225,祝日一覧!$A:$C,3,FALSE),"")</f>
        <v/>
      </c>
      <c r="AA227" s="23" t="str">
        <f>IFERROR(VLOOKUP(AA225,祝日一覧!$A:$C,3,FALSE),"")</f>
        <v/>
      </c>
      <c r="AB227" s="23" t="str">
        <f>IFERROR(VLOOKUP(AB225,祝日一覧!$A:$C,3,FALSE),"")</f>
        <v/>
      </c>
      <c r="AC227" s="23" t="str">
        <f>IFERROR(VLOOKUP(AC225,祝日一覧!$A:$C,3,FALSE),"")</f>
        <v/>
      </c>
      <c r="AD227" s="23" t="str">
        <f>IFERROR(VLOOKUP(AD225,祝日一覧!$A:$C,3,FALSE),"")</f>
        <v/>
      </c>
      <c r="AE227" s="23" t="str">
        <f>IFERROR(VLOOKUP(AE225,祝日一覧!$A:$C,3,FALSE),"")</f>
        <v>昭和の日</v>
      </c>
      <c r="AF227" s="23" t="str">
        <f>IFERROR(VLOOKUP(AF225,祝日一覧!$A:$C,3,FALSE),"")</f>
        <v/>
      </c>
      <c r="AG227" s="71" t="str">
        <f>IFERROR(VLOOKUP(AG225,祝日一覧!$A:$C,3,FALSE),"")</f>
        <v/>
      </c>
      <c r="AH227" s="81"/>
      <c r="AI227" s="98"/>
      <c r="AJ227" s="112"/>
      <c r="AK227" s="116"/>
      <c r="AL227" s="141"/>
      <c r="AM227" s="154"/>
      <c r="AN227" s="168"/>
      <c r="AO227" s="172"/>
      <c r="AP227" s="172"/>
      <c r="AQ227" s="188"/>
      <c r="AR227" s="194"/>
      <c r="AS227" s="3"/>
    </row>
    <row r="228" spans="1:45" s="3" customFormat="1" ht="20.100000000000001" hidden="1" customHeight="1" outlineLevel="1">
      <c r="A228" s="3"/>
      <c r="B228" s="1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72"/>
      <c r="AH228" s="82"/>
      <c r="AI228" s="99"/>
      <c r="AJ228" s="108" t="e">
        <f>AVERAGE(AJ229:AJ234)</f>
        <v>#DIV/0!</v>
      </c>
      <c r="AK228" s="117" t="e">
        <f>IF(AJ228&gt;=0.285,"達成","未")</f>
        <v>#DIV/0!</v>
      </c>
      <c r="AL228" s="128"/>
      <c r="AM228" s="147" t="e">
        <f>AVERAGE(AM229:AM233)</f>
        <v>#DIV/0!</v>
      </c>
      <c r="AN228" s="165" t="s">
        <v>47</v>
      </c>
      <c r="AO228" s="175" t="s">
        <v>74</v>
      </c>
      <c r="AP228" s="184" t="s">
        <v>64</v>
      </c>
      <c r="AQ228" s="192" t="s">
        <v>62</v>
      </c>
      <c r="AR228" s="192" t="s">
        <v>63</v>
      </c>
      <c r="AS228" s="199" t="s">
        <v>73</v>
      </c>
    </row>
    <row r="229" spans="1:45" s="3" customFormat="1" ht="20.100000000000001" hidden="1" customHeight="1" outlineLevel="1">
      <c r="A229" s="3"/>
      <c r="B229" s="14" t="str">
        <f>IF($R$5&lt;&gt;"",$R$5,"-")</f>
        <v>-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69"/>
      <c r="AH229" s="84" t="str">
        <f t="shared" ref="AH229:AH234" si="218">IF(B229="-",B229,"手入力")</f>
        <v>-</v>
      </c>
      <c r="AI229" s="96">
        <f t="shared" ref="AI229:AI234" si="219">AQ229</f>
        <v>0</v>
      </c>
      <c r="AJ229" s="111" t="str">
        <f t="shared" ref="AJ229:AJ234" si="220">IFERROR(AI229/AO229,"")</f>
        <v/>
      </c>
      <c r="AK229" s="124" t="str">
        <f t="shared" ref="AK229:AK234" si="221">IFERROR(IF(B229="-",B229,IF(AI229/AO229&gt;=0.285,"達成","未")),"-")</f>
        <v>-</v>
      </c>
      <c r="AL229" s="130">
        <f t="shared" ref="AL229:AL234" si="222">AR229</f>
        <v>0</v>
      </c>
      <c r="AM229" s="150" t="str">
        <f t="shared" ref="AM229:AM234" si="223">IFERROR(AL229/AP229,"")</f>
        <v/>
      </c>
      <c r="AN229" s="163">
        <f>COUNT(C225:AG225)</f>
        <v>30</v>
      </c>
      <c r="AO229" s="173">
        <f t="shared" ref="AO229:AO234" si="224">IF(OR(B229="-",B229=""),0,IFERROR(AN229-AH229,))</f>
        <v>0</v>
      </c>
      <c r="AP229" s="173">
        <f t="shared" ref="AP229:AP234" si="225">AO229+AP217</f>
        <v>0</v>
      </c>
      <c r="AQ229" s="172">
        <f t="shared" ref="AQ229:AQ234" si="226">COUNTIF(C229:AG229,"○")</f>
        <v>0</v>
      </c>
      <c r="AR229" s="172">
        <f t="shared" ref="AR229:AR234" si="227">AR217+AQ229</f>
        <v>0</v>
      </c>
      <c r="AS229" s="200">
        <f>IF(AS230&gt;=1,0,IF(SUM(AO229:AO234)=0,1,IF(AK228="達成",1,0)))</f>
        <v>1</v>
      </c>
    </row>
    <row r="230" spans="1:45" s="3" customFormat="1" ht="20.100000000000001" hidden="1" customHeight="1" outlineLevel="1">
      <c r="A230" s="3"/>
      <c r="B230" s="15" t="str">
        <f>IF($S$5&lt;&gt;"",$S$5,"-")</f>
        <v>-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55"/>
      <c r="AH230" s="78" t="str">
        <f t="shared" si="218"/>
        <v>-</v>
      </c>
      <c r="AI230" s="97">
        <f t="shared" si="219"/>
        <v>0</v>
      </c>
      <c r="AJ230" s="109" t="str">
        <f t="shared" si="220"/>
        <v/>
      </c>
      <c r="AK230" s="119" t="str">
        <f t="shared" si="221"/>
        <v>-</v>
      </c>
      <c r="AL230" s="131">
        <f t="shared" si="222"/>
        <v>0</v>
      </c>
      <c r="AM230" s="149" t="str">
        <f t="shared" si="223"/>
        <v/>
      </c>
      <c r="AN230" s="163">
        <f>COUNT(C225:AG225)</f>
        <v>30</v>
      </c>
      <c r="AO230" s="173">
        <f t="shared" si="224"/>
        <v>0</v>
      </c>
      <c r="AP230" s="173">
        <f t="shared" si="225"/>
        <v>0</v>
      </c>
      <c r="AQ230" s="173">
        <f t="shared" si="226"/>
        <v>0</v>
      </c>
      <c r="AR230" s="173">
        <f t="shared" si="227"/>
        <v>0</v>
      </c>
      <c r="AS230" s="3">
        <f>COUNTIF(AH229:AH234,"手入力")</f>
        <v>0</v>
      </c>
    </row>
    <row r="231" spans="1:45" s="3" customFormat="1" ht="20.100000000000001" hidden="1" customHeight="1" outlineLevel="1">
      <c r="A231" s="3"/>
      <c r="B231" s="15" t="str">
        <f>IF($T$5&lt;&gt;"",$T$5,"-")</f>
        <v>-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55"/>
      <c r="AH231" s="78" t="str">
        <f t="shared" si="218"/>
        <v>-</v>
      </c>
      <c r="AI231" s="97">
        <f t="shared" si="219"/>
        <v>0</v>
      </c>
      <c r="AJ231" s="109" t="str">
        <f t="shared" si="220"/>
        <v/>
      </c>
      <c r="AK231" s="119" t="str">
        <f t="shared" si="221"/>
        <v>-</v>
      </c>
      <c r="AL231" s="131">
        <f t="shared" si="222"/>
        <v>0</v>
      </c>
      <c r="AM231" s="149" t="str">
        <f t="shared" si="223"/>
        <v/>
      </c>
      <c r="AN231" s="163">
        <f>COUNT(C225:AG225)</f>
        <v>30</v>
      </c>
      <c r="AO231" s="173">
        <f t="shared" si="224"/>
        <v>0</v>
      </c>
      <c r="AP231" s="173">
        <f t="shared" si="225"/>
        <v>0</v>
      </c>
      <c r="AQ231" s="173">
        <f t="shared" si="226"/>
        <v>0</v>
      </c>
      <c r="AR231" s="173">
        <f t="shared" si="227"/>
        <v>0</v>
      </c>
      <c r="AS231" s="3"/>
    </row>
    <row r="232" spans="1:45" s="3" customFormat="1" ht="20.100000000000001" hidden="1" customHeight="1" outlineLevel="1">
      <c r="A232" s="3"/>
      <c r="B232" s="15" t="str">
        <f>IF($U$5&lt;&gt;"",$U$5,"-")</f>
        <v>-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55"/>
      <c r="AH232" s="78" t="str">
        <f t="shared" si="218"/>
        <v>-</v>
      </c>
      <c r="AI232" s="97">
        <f t="shared" si="219"/>
        <v>0</v>
      </c>
      <c r="AJ232" s="109" t="str">
        <f t="shared" si="220"/>
        <v/>
      </c>
      <c r="AK232" s="119" t="str">
        <f t="shared" si="221"/>
        <v>-</v>
      </c>
      <c r="AL232" s="131">
        <f t="shared" si="222"/>
        <v>0</v>
      </c>
      <c r="AM232" s="149" t="str">
        <f t="shared" si="223"/>
        <v/>
      </c>
      <c r="AN232" s="163">
        <f>COUNT(C225:AG225)</f>
        <v>30</v>
      </c>
      <c r="AO232" s="173">
        <f t="shared" si="224"/>
        <v>0</v>
      </c>
      <c r="AP232" s="173">
        <f t="shared" si="225"/>
        <v>0</v>
      </c>
      <c r="AQ232" s="173">
        <f t="shared" si="226"/>
        <v>0</v>
      </c>
      <c r="AR232" s="173">
        <f t="shared" si="227"/>
        <v>0</v>
      </c>
      <c r="AS232" s="3"/>
    </row>
    <row r="233" spans="1:45" s="3" customFormat="1" ht="20.100000000000001" hidden="1" customHeight="1" outlineLevel="1">
      <c r="A233" s="3"/>
      <c r="B233" s="15" t="str">
        <f>IF($V$5&lt;&gt;"",$V$5,"-")</f>
        <v>-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55"/>
      <c r="AH233" s="78" t="str">
        <f t="shared" si="218"/>
        <v>-</v>
      </c>
      <c r="AI233" s="97">
        <f t="shared" si="219"/>
        <v>0</v>
      </c>
      <c r="AJ233" s="109" t="str">
        <f t="shared" si="220"/>
        <v/>
      </c>
      <c r="AK233" s="119" t="str">
        <f t="shared" si="221"/>
        <v>-</v>
      </c>
      <c r="AL233" s="131">
        <f t="shared" si="222"/>
        <v>0</v>
      </c>
      <c r="AM233" s="149" t="str">
        <f t="shared" si="223"/>
        <v/>
      </c>
      <c r="AN233" s="163">
        <f>COUNT(C225:AG225)</f>
        <v>30</v>
      </c>
      <c r="AO233" s="173">
        <f t="shared" si="224"/>
        <v>0</v>
      </c>
      <c r="AP233" s="173">
        <f t="shared" si="225"/>
        <v>0</v>
      </c>
      <c r="AQ233" s="173">
        <f t="shared" si="226"/>
        <v>0</v>
      </c>
      <c r="AR233" s="173">
        <f t="shared" si="227"/>
        <v>0</v>
      </c>
      <c r="AS233" s="3"/>
    </row>
    <row r="234" spans="1:45" s="3" customFormat="1" ht="20.100000000000001" hidden="1" customHeight="1" outlineLevel="1">
      <c r="A234" s="3"/>
      <c r="B234" s="16" t="str">
        <f>IF($W$5&lt;&gt;"",$W$5,"-")</f>
        <v>-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70"/>
      <c r="AH234" s="79" t="str">
        <f t="shared" si="218"/>
        <v>-</v>
      </c>
      <c r="AI234" s="99">
        <f t="shared" si="219"/>
        <v>0</v>
      </c>
      <c r="AJ234" s="108" t="str">
        <f t="shared" si="220"/>
        <v/>
      </c>
      <c r="AK234" s="117" t="str">
        <f t="shared" si="221"/>
        <v>-</v>
      </c>
      <c r="AL234" s="133">
        <f t="shared" si="222"/>
        <v>0</v>
      </c>
      <c r="AM234" s="147" t="str">
        <f t="shared" si="223"/>
        <v/>
      </c>
      <c r="AN234" s="163">
        <f>COUNT(C225:AG225)</f>
        <v>30</v>
      </c>
      <c r="AO234" s="173">
        <f t="shared" si="224"/>
        <v>0</v>
      </c>
      <c r="AP234" s="173">
        <f t="shared" si="225"/>
        <v>0</v>
      </c>
      <c r="AQ234" s="173">
        <f t="shared" si="226"/>
        <v>0</v>
      </c>
      <c r="AR234" s="173">
        <f t="shared" si="227"/>
        <v>0</v>
      </c>
      <c r="AS234" s="3"/>
    </row>
    <row r="235" spans="1:45" hidden="1" outlineLevel="1">
      <c r="AR235" s="4"/>
    </row>
    <row r="236" spans="1:45" s="3" customFormat="1" ht="12.95" hidden="1" customHeight="1" outlineLevel="1">
      <c r="A236" s="1"/>
      <c r="B236" s="10" t="s">
        <v>6</v>
      </c>
      <c r="C236" s="20">
        <f>DATE(YEAR(C224),MONTH(C224)+1,DAY(C224))</f>
        <v>46143</v>
      </c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80" t="s">
        <v>31</v>
      </c>
      <c r="AI236" s="96" t="s">
        <v>20</v>
      </c>
      <c r="AJ236" s="105"/>
      <c r="AK236" s="114"/>
      <c r="AL236" s="138" t="s">
        <v>15</v>
      </c>
      <c r="AM236" s="151"/>
      <c r="AN236" s="167" t="s">
        <v>30</v>
      </c>
      <c r="AO236" s="171" t="s">
        <v>33</v>
      </c>
      <c r="AP236" s="181" t="s">
        <v>1</v>
      </c>
      <c r="AQ236" s="187"/>
      <c r="AR236" s="159"/>
      <c r="AS236" s="3"/>
    </row>
    <row r="237" spans="1:45" s="3" customFormat="1" ht="12.95" hidden="1" customHeight="1" outlineLevel="1">
      <c r="A237" s="1"/>
      <c r="B237" s="11" t="s">
        <v>9</v>
      </c>
      <c r="C237" s="21">
        <f>DATE(YEAR(C236),MONTH(C236),DAY(C236))</f>
        <v>46143</v>
      </c>
      <c r="D237" s="21">
        <f t="shared" ref="D237:AG237" si="228">IF(MONTH(DATE(YEAR(C237),MONTH(C237),DAY(C237)+1))=MONTH($C236),DATE(YEAR(C237),MONTH(C237),DAY(C237)+1),"")</f>
        <v>46144</v>
      </c>
      <c r="E237" s="21">
        <f t="shared" si="228"/>
        <v>46145</v>
      </c>
      <c r="F237" s="32">
        <f t="shared" si="228"/>
        <v>46146</v>
      </c>
      <c r="G237" s="21">
        <f t="shared" si="228"/>
        <v>46147</v>
      </c>
      <c r="H237" s="21">
        <f t="shared" si="228"/>
        <v>46148</v>
      </c>
      <c r="I237" s="21">
        <f t="shared" si="228"/>
        <v>46149</v>
      </c>
      <c r="J237" s="21">
        <f t="shared" si="228"/>
        <v>46150</v>
      </c>
      <c r="K237" s="21">
        <f t="shared" si="228"/>
        <v>46151</v>
      </c>
      <c r="L237" s="21">
        <f t="shared" si="228"/>
        <v>46152</v>
      </c>
      <c r="M237" s="21">
        <f t="shared" si="228"/>
        <v>46153</v>
      </c>
      <c r="N237" s="21">
        <f t="shared" si="228"/>
        <v>46154</v>
      </c>
      <c r="O237" s="21">
        <f t="shared" si="228"/>
        <v>46155</v>
      </c>
      <c r="P237" s="21">
        <f t="shared" si="228"/>
        <v>46156</v>
      </c>
      <c r="Q237" s="21">
        <f t="shared" si="228"/>
        <v>46157</v>
      </c>
      <c r="R237" s="21">
        <f t="shared" si="228"/>
        <v>46158</v>
      </c>
      <c r="S237" s="21">
        <f t="shared" si="228"/>
        <v>46159</v>
      </c>
      <c r="T237" s="21">
        <f t="shared" si="228"/>
        <v>46160</v>
      </c>
      <c r="U237" s="21">
        <f t="shared" si="228"/>
        <v>46161</v>
      </c>
      <c r="V237" s="21">
        <f t="shared" si="228"/>
        <v>46162</v>
      </c>
      <c r="W237" s="21">
        <f t="shared" si="228"/>
        <v>46163</v>
      </c>
      <c r="X237" s="21">
        <f t="shared" si="228"/>
        <v>46164</v>
      </c>
      <c r="Y237" s="21">
        <f t="shared" si="228"/>
        <v>46165</v>
      </c>
      <c r="Z237" s="21">
        <f t="shared" si="228"/>
        <v>46166</v>
      </c>
      <c r="AA237" s="21">
        <f t="shared" si="228"/>
        <v>46167</v>
      </c>
      <c r="AB237" s="21">
        <f t="shared" si="228"/>
        <v>46168</v>
      </c>
      <c r="AC237" s="21">
        <f t="shared" si="228"/>
        <v>46169</v>
      </c>
      <c r="AD237" s="21">
        <f t="shared" si="228"/>
        <v>46170</v>
      </c>
      <c r="AE237" s="21">
        <f t="shared" si="228"/>
        <v>46171</v>
      </c>
      <c r="AF237" s="21">
        <f t="shared" si="228"/>
        <v>46172</v>
      </c>
      <c r="AG237" s="67">
        <f t="shared" si="228"/>
        <v>46173</v>
      </c>
      <c r="AH237" s="81"/>
      <c r="AI237" s="97"/>
      <c r="AJ237" s="106"/>
      <c r="AK237" s="115"/>
      <c r="AL237" s="139"/>
      <c r="AM237" s="152"/>
      <c r="AN237" s="168"/>
      <c r="AO237" s="172"/>
      <c r="AP237" s="182"/>
      <c r="AQ237" s="187"/>
      <c r="AR237" s="159"/>
      <c r="AS237" s="3"/>
    </row>
    <row r="238" spans="1:45" s="3" customFormat="1" ht="12.95" hidden="1" customHeight="1" outlineLevel="1">
      <c r="A238" s="1"/>
      <c r="B238" s="11" t="s">
        <v>3</v>
      </c>
      <c r="C238" s="22" t="str">
        <f t="shared" ref="C238:AG238" si="229">TEXT(C237,"aaa")</f>
        <v>金</v>
      </c>
      <c r="D238" s="22" t="str">
        <f t="shared" si="229"/>
        <v>土</v>
      </c>
      <c r="E238" s="22" t="str">
        <f t="shared" si="229"/>
        <v>日</v>
      </c>
      <c r="F238" s="33" t="str">
        <f t="shared" si="229"/>
        <v>月</v>
      </c>
      <c r="G238" s="22" t="str">
        <f t="shared" si="229"/>
        <v>火</v>
      </c>
      <c r="H238" s="22" t="str">
        <f t="shared" si="229"/>
        <v>水</v>
      </c>
      <c r="I238" s="22" t="str">
        <f t="shared" si="229"/>
        <v>木</v>
      </c>
      <c r="J238" s="22" t="str">
        <f t="shared" si="229"/>
        <v>金</v>
      </c>
      <c r="K238" s="22" t="str">
        <f t="shared" si="229"/>
        <v>土</v>
      </c>
      <c r="L238" s="22" t="str">
        <f t="shared" si="229"/>
        <v>日</v>
      </c>
      <c r="M238" s="22" t="str">
        <f t="shared" si="229"/>
        <v>月</v>
      </c>
      <c r="N238" s="22" t="str">
        <f t="shared" si="229"/>
        <v>火</v>
      </c>
      <c r="O238" s="22" t="str">
        <f t="shared" si="229"/>
        <v>水</v>
      </c>
      <c r="P238" s="22" t="str">
        <f t="shared" si="229"/>
        <v>木</v>
      </c>
      <c r="Q238" s="22" t="str">
        <f t="shared" si="229"/>
        <v>金</v>
      </c>
      <c r="R238" s="22" t="str">
        <f t="shared" si="229"/>
        <v>土</v>
      </c>
      <c r="S238" s="22" t="str">
        <f t="shared" si="229"/>
        <v>日</v>
      </c>
      <c r="T238" s="22" t="str">
        <f t="shared" si="229"/>
        <v>月</v>
      </c>
      <c r="U238" s="22" t="str">
        <f t="shared" si="229"/>
        <v>火</v>
      </c>
      <c r="V238" s="22" t="str">
        <f t="shared" si="229"/>
        <v>水</v>
      </c>
      <c r="W238" s="22" t="str">
        <f t="shared" si="229"/>
        <v>木</v>
      </c>
      <c r="X238" s="22" t="str">
        <f t="shared" si="229"/>
        <v>金</v>
      </c>
      <c r="Y238" s="22" t="str">
        <f t="shared" si="229"/>
        <v>土</v>
      </c>
      <c r="Z238" s="22" t="str">
        <f t="shared" si="229"/>
        <v>日</v>
      </c>
      <c r="AA238" s="22" t="str">
        <f t="shared" si="229"/>
        <v>月</v>
      </c>
      <c r="AB238" s="22" t="str">
        <f t="shared" si="229"/>
        <v>火</v>
      </c>
      <c r="AC238" s="22" t="str">
        <f t="shared" si="229"/>
        <v>水</v>
      </c>
      <c r="AD238" s="22" t="str">
        <f t="shared" si="229"/>
        <v>木</v>
      </c>
      <c r="AE238" s="22" t="str">
        <f t="shared" si="229"/>
        <v>金</v>
      </c>
      <c r="AF238" s="22" t="str">
        <f t="shared" si="229"/>
        <v>土</v>
      </c>
      <c r="AG238" s="55" t="str">
        <f t="shared" si="229"/>
        <v>日</v>
      </c>
      <c r="AH238" s="81"/>
      <c r="AI238" s="98" t="s">
        <v>45</v>
      </c>
      <c r="AJ238" s="112" t="s">
        <v>19</v>
      </c>
      <c r="AK238" s="116" t="s">
        <v>58</v>
      </c>
      <c r="AL238" s="140" t="s">
        <v>45</v>
      </c>
      <c r="AM238" s="153" t="s">
        <v>22</v>
      </c>
      <c r="AN238" s="167">
        <f>COUNT(C237:AG237)</f>
        <v>31</v>
      </c>
      <c r="AO238" s="171">
        <f>AN238-AH238</f>
        <v>31</v>
      </c>
      <c r="AP238" s="171">
        <f>SUM(AO$8:AO240)</f>
        <v>608</v>
      </c>
      <c r="AQ238" s="186"/>
      <c r="AR238" s="193"/>
      <c r="AS238" s="3"/>
    </row>
    <row r="239" spans="1:45" s="3" customFormat="1" ht="27" hidden="1" customHeight="1" outlineLevel="1">
      <c r="A239" s="5"/>
      <c r="B239" s="12" t="s">
        <v>11</v>
      </c>
      <c r="C239" s="23" t="str">
        <f>IFERROR(VLOOKUP(C237,祝日一覧!$A:$C,3,FALSE),"")</f>
        <v/>
      </c>
      <c r="D239" s="23" t="str">
        <f>IFERROR(VLOOKUP(D237,祝日一覧!$A:$C,3,FALSE),"")</f>
        <v/>
      </c>
      <c r="E239" s="23" t="str">
        <f>IFERROR(VLOOKUP(E237,祝日一覧!$A:$C,3,FALSE),"")</f>
        <v>憲法記念日</v>
      </c>
      <c r="F239" s="23" t="str">
        <f>IFERROR(VLOOKUP(F237,祝日一覧!$A:$C,3,FALSE),"")</f>
        <v>みどりの日</v>
      </c>
      <c r="G239" s="23" t="str">
        <f>IFERROR(VLOOKUP(G237,祝日一覧!$A:$C,3,FALSE),"")</f>
        <v>こどもの日</v>
      </c>
      <c r="H239" s="23" t="str">
        <f>IFERROR(VLOOKUP(H237,祝日一覧!$A:$C,3,FALSE),"")</f>
        <v>振替休日</v>
      </c>
      <c r="I239" s="23" t="str">
        <f>IFERROR(VLOOKUP(I237,祝日一覧!$A:$C,3,FALSE),"")</f>
        <v/>
      </c>
      <c r="J239" s="23" t="str">
        <f>IFERROR(VLOOKUP(J237,祝日一覧!$A:$C,3,FALSE),"")</f>
        <v/>
      </c>
      <c r="K239" s="23" t="str">
        <f>IFERROR(VLOOKUP(K237,祝日一覧!$A:$C,3,FALSE),"")</f>
        <v/>
      </c>
      <c r="L239" s="23" t="str">
        <f>IFERROR(VLOOKUP(L237,祝日一覧!$A:$C,3,FALSE),"")</f>
        <v/>
      </c>
      <c r="M239" s="23" t="str">
        <f>IFERROR(VLOOKUP(M237,祝日一覧!$A:$C,3,FALSE),"")</f>
        <v/>
      </c>
      <c r="N239" s="23" t="str">
        <f>IFERROR(VLOOKUP(N237,祝日一覧!$A:$C,3,FALSE),"")</f>
        <v/>
      </c>
      <c r="O239" s="23" t="str">
        <f>IFERROR(VLOOKUP(O237,祝日一覧!$A:$C,3,FALSE),"")</f>
        <v/>
      </c>
      <c r="P239" s="23" t="str">
        <f>IFERROR(VLOOKUP(P237,祝日一覧!$A:$C,3,FALSE),"")</f>
        <v/>
      </c>
      <c r="Q239" s="23" t="str">
        <f>IFERROR(VLOOKUP(Q237,祝日一覧!$A:$C,3,FALSE),"")</f>
        <v/>
      </c>
      <c r="R239" s="23" t="str">
        <f>IFERROR(VLOOKUP(R237,祝日一覧!$A:$C,3,FALSE),"")</f>
        <v/>
      </c>
      <c r="S239" s="23" t="str">
        <f>IFERROR(VLOOKUP(S237,祝日一覧!$A:$C,3,FALSE),"")</f>
        <v/>
      </c>
      <c r="T239" s="23" t="str">
        <f>IFERROR(VLOOKUP(T237,祝日一覧!$A:$C,3,FALSE),"")</f>
        <v/>
      </c>
      <c r="U239" s="23" t="str">
        <f>IFERROR(VLOOKUP(U237,祝日一覧!$A:$C,3,FALSE),"")</f>
        <v/>
      </c>
      <c r="V239" s="23" t="str">
        <f>IFERROR(VLOOKUP(V237,祝日一覧!$A:$C,3,FALSE),"")</f>
        <v/>
      </c>
      <c r="W239" s="23" t="str">
        <f>IFERROR(VLOOKUP(W237,祝日一覧!$A:$C,3,FALSE),"")</f>
        <v/>
      </c>
      <c r="X239" s="23" t="str">
        <f>IFERROR(VLOOKUP(X237,祝日一覧!$A:$C,3,FALSE),"")</f>
        <v/>
      </c>
      <c r="Y239" s="23" t="str">
        <f>IFERROR(VLOOKUP(Y237,祝日一覧!$A:$C,3,FALSE),"")</f>
        <v/>
      </c>
      <c r="Z239" s="23" t="str">
        <f>IFERROR(VLOOKUP(Z237,祝日一覧!$A:$C,3,FALSE),"")</f>
        <v/>
      </c>
      <c r="AA239" s="23" t="str">
        <f>IFERROR(VLOOKUP(AA237,祝日一覧!$A:$C,3,FALSE),"")</f>
        <v/>
      </c>
      <c r="AB239" s="23" t="str">
        <f>IFERROR(VLOOKUP(AB237,祝日一覧!$A:$C,3,FALSE),"")</f>
        <v/>
      </c>
      <c r="AC239" s="23" t="str">
        <f>IFERROR(VLOOKUP(AC237,祝日一覧!$A:$C,3,FALSE),"")</f>
        <v/>
      </c>
      <c r="AD239" s="23" t="str">
        <f>IFERROR(VLOOKUP(AD237,祝日一覧!$A:$C,3,FALSE),"")</f>
        <v/>
      </c>
      <c r="AE239" s="23" t="str">
        <f>IFERROR(VLOOKUP(AE237,祝日一覧!$A:$C,3,FALSE),"")</f>
        <v/>
      </c>
      <c r="AF239" s="23" t="str">
        <f>IFERROR(VLOOKUP(AF237,祝日一覧!$A:$C,3,FALSE),"")</f>
        <v/>
      </c>
      <c r="AG239" s="71" t="str">
        <f>IFERROR(VLOOKUP(AG237,祝日一覧!$A:$C,3,FALSE),"")</f>
        <v/>
      </c>
      <c r="AH239" s="81"/>
      <c r="AI239" s="98"/>
      <c r="AJ239" s="112"/>
      <c r="AK239" s="116"/>
      <c r="AL239" s="141"/>
      <c r="AM239" s="154"/>
      <c r="AN239" s="168"/>
      <c r="AO239" s="172"/>
      <c r="AP239" s="172"/>
      <c r="AQ239" s="188"/>
      <c r="AR239" s="194"/>
      <c r="AS239" s="3"/>
    </row>
    <row r="240" spans="1:45" s="3" customFormat="1" ht="20.100000000000001" hidden="1" customHeight="1" outlineLevel="1">
      <c r="A240" s="3"/>
      <c r="B240" s="1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72"/>
      <c r="AH240" s="82"/>
      <c r="AI240" s="99"/>
      <c r="AJ240" s="108" t="e">
        <f>AVERAGE(AJ241:AJ246)</f>
        <v>#DIV/0!</v>
      </c>
      <c r="AK240" s="117" t="e">
        <f>IF(AJ240&gt;=0.285,"達成","未")</f>
        <v>#DIV/0!</v>
      </c>
      <c r="AL240" s="128"/>
      <c r="AM240" s="147" t="e">
        <f>AVERAGE(AM241:AM245)</f>
        <v>#DIV/0!</v>
      </c>
      <c r="AN240" s="165" t="s">
        <v>47</v>
      </c>
      <c r="AO240" s="175" t="s">
        <v>74</v>
      </c>
      <c r="AP240" s="184" t="s">
        <v>64</v>
      </c>
      <c r="AQ240" s="192" t="s">
        <v>62</v>
      </c>
      <c r="AR240" s="192" t="s">
        <v>63</v>
      </c>
      <c r="AS240" s="199" t="s">
        <v>73</v>
      </c>
    </row>
    <row r="241" spans="1:45" s="3" customFormat="1" ht="20.100000000000001" hidden="1" customHeight="1" outlineLevel="1">
      <c r="A241" s="3"/>
      <c r="B241" s="14" t="str">
        <f>IF($R$5&lt;&gt;"",$R$5,"-")</f>
        <v>-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69"/>
      <c r="AH241" s="84" t="str">
        <f t="shared" ref="AH241:AH246" si="230">IF(B241="-",B241,"手入力")</f>
        <v>-</v>
      </c>
      <c r="AI241" s="96">
        <f t="shared" ref="AI241:AI246" si="231">AQ241</f>
        <v>0</v>
      </c>
      <c r="AJ241" s="111" t="str">
        <f t="shared" ref="AJ241:AJ246" si="232">IFERROR(AI241/AO241,"")</f>
        <v/>
      </c>
      <c r="AK241" s="124" t="str">
        <f t="shared" ref="AK241:AK246" si="233">IFERROR(IF(B241="-",B241,IF(AI241/AO241&gt;=0.285,"達成","未")),"-")</f>
        <v>-</v>
      </c>
      <c r="AL241" s="130">
        <f t="shared" ref="AL241:AL246" si="234">AR241</f>
        <v>0</v>
      </c>
      <c r="AM241" s="150" t="str">
        <f t="shared" ref="AM241:AM246" si="235">IFERROR(AL241/AP241,"")</f>
        <v/>
      </c>
      <c r="AN241" s="163">
        <f>COUNT(C237:AG237)</f>
        <v>31</v>
      </c>
      <c r="AO241" s="173">
        <f t="shared" ref="AO241:AO246" si="236">IF(OR(B241="-",B241=""),0,IFERROR(AN241-AH241,))</f>
        <v>0</v>
      </c>
      <c r="AP241" s="173">
        <f t="shared" ref="AP241:AP246" si="237">AO241+AP229</f>
        <v>0</v>
      </c>
      <c r="AQ241" s="172">
        <f t="shared" ref="AQ241:AQ246" si="238">COUNTIF(C241:AG241,"○")</f>
        <v>0</v>
      </c>
      <c r="AR241" s="172">
        <f t="shared" ref="AR241:AR246" si="239">AR229+AQ241</f>
        <v>0</v>
      </c>
      <c r="AS241" s="200">
        <f>IF(AS242&gt;=1,0,IF(SUM(AO241:AO246)=0,1,IF(AK240="達成",1,0)))</f>
        <v>1</v>
      </c>
    </row>
    <row r="242" spans="1:45" s="3" customFormat="1" ht="20.100000000000001" hidden="1" customHeight="1" outlineLevel="1">
      <c r="A242" s="3"/>
      <c r="B242" s="15" t="str">
        <f>IF($S$5&lt;&gt;"",$S$5,"-")</f>
        <v>-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55"/>
      <c r="AH242" s="78" t="str">
        <f t="shared" si="230"/>
        <v>-</v>
      </c>
      <c r="AI242" s="97">
        <f t="shared" si="231"/>
        <v>0</v>
      </c>
      <c r="AJ242" s="109" t="str">
        <f t="shared" si="232"/>
        <v/>
      </c>
      <c r="AK242" s="119" t="str">
        <f t="shared" si="233"/>
        <v>-</v>
      </c>
      <c r="AL242" s="131">
        <f t="shared" si="234"/>
        <v>0</v>
      </c>
      <c r="AM242" s="149" t="str">
        <f t="shared" si="235"/>
        <v/>
      </c>
      <c r="AN242" s="163">
        <f>COUNT(C237:AG237)</f>
        <v>31</v>
      </c>
      <c r="AO242" s="173">
        <f t="shared" si="236"/>
        <v>0</v>
      </c>
      <c r="AP242" s="173">
        <f t="shared" si="237"/>
        <v>0</v>
      </c>
      <c r="AQ242" s="173">
        <f t="shared" si="238"/>
        <v>0</v>
      </c>
      <c r="AR242" s="173">
        <f t="shared" si="239"/>
        <v>0</v>
      </c>
      <c r="AS242" s="3">
        <f>COUNTIF(AH241:AH246,"手入力")</f>
        <v>0</v>
      </c>
    </row>
    <row r="243" spans="1:45" s="3" customFormat="1" ht="20.100000000000001" hidden="1" customHeight="1" outlineLevel="1">
      <c r="A243" s="3"/>
      <c r="B243" s="15" t="str">
        <f>IF($T$5&lt;&gt;"",$T$5,"-")</f>
        <v>-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55"/>
      <c r="AH243" s="78" t="str">
        <f t="shared" si="230"/>
        <v>-</v>
      </c>
      <c r="AI243" s="97">
        <f t="shared" si="231"/>
        <v>0</v>
      </c>
      <c r="AJ243" s="109" t="str">
        <f t="shared" si="232"/>
        <v/>
      </c>
      <c r="AK243" s="119" t="str">
        <f t="shared" si="233"/>
        <v>-</v>
      </c>
      <c r="AL243" s="131">
        <f t="shared" si="234"/>
        <v>0</v>
      </c>
      <c r="AM243" s="149" t="str">
        <f t="shared" si="235"/>
        <v/>
      </c>
      <c r="AN243" s="163">
        <f>COUNT(C237:AG237)</f>
        <v>31</v>
      </c>
      <c r="AO243" s="173">
        <f t="shared" si="236"/>
        <v>0</v>
      </c>
      <c r="AP243" s="173">
        <f t="shared" si="237"/>
        <v>0</v>
      </c>
      <c r="AQ243" s="173">
        <f t="shared" si="238"/>
        <v>0</v>
      </c>
      <c r="AR243" s="173">
        <f t="shared" si="239"/>
        <v>0</v>
      </c>
      <c r="AS243" s="3"/>
    </row>
    <row r="244" spans="1:45" s="3" customFormat="1" ht="20.100000000000001" hidden="1" customHeight="1" outlineLevel="1">
      <c r="A244" s="3"/>
      <c r="B244" s="15" t="str">
        <f>IF($U$5&lt;&gt;"",$U$5,"-")</f>
        <v>-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55"/>
      <c r="AH244" s="78" t="str">
        <f t="shared" si="230"/>
        <v>-</v>
      </c>
      <c r="AI244" s="97">
        <f t="shared" si="231"/>
        <v>0</v>
      </c>
      <c r="AJ244" s="109" t="str">
        <f t="shared" si="232"/>
        <v/>
      </c>
      <c r="AK244" s="119" t="str">
        <f t="shared" si="233"/>
        <v>-</v>
      </c>
      <c r="AL244" s="131">
        <f t="shared" si="234"/>
        <v>0</v>
      </c>
      <c r="AM244" s="149" t="str">
        <f t="shared" si="235"/>
        <v/>
      </c>
      <c r="AN244" s="163">
        <f>COUNT(C237:AG237)</f>
        <v>31</v>
      </c>
      <c r="AO244" s="173">
        <f t="shared" si="236"/>
        <v>0</v>
      </c>
      <c r="AP244" s="173">
        <f t="shared" si="237"/>
        <v>0</v>
      </c>
      <c r="AQ244" s="173">
        <f t="shared" si="238"/>
        <v>0</v>
      </c>
      <c r="AR244" s="173">
        <f t="shared" si="239"/>
        <v>0</v>
      </c>
      <c r="AS244" s="3"/>
    </row>
    <row r="245" spans="1:45" s="3" customFormat="1" ht="20.100000000000001" hidden="1" customHeight="1" outlineLevel="1">
      <c r="A245" s="3"/>
      <c r="B245" s="15" t="str">
        <f>IF($V$5&lt;&gt;"",$V$5,"-")</f>
        <v>-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55"/>
      <c r="AH245" s="78" t="str">
        <f t="shared" si="230"/>
        <v>-</v>
      </c>
      <c r="AI245" s="97">
        <f t="shared" si="231"/>
        <v>0</v>
      </c>
      <c r="AJ245" s="109" t="str">
        <f t="shared" si="232"/>
        <v/>
      </c>
      <c r="AK245" s="119" t="str">
        <f t="shared" si="233"/>
        <v>-</v>
      </c>
      <c r="AL245" s="131">
        <f t="shared" si="234"/>
        <v>0</v>
      </c>
      <c r="AM245" s="149" t="str">
        <f t="shared" si="235"/>
        <v/>
      </c>
      <c r="AN245" s="163">
        <f>COUNT(C237:AG237)</f>
        <v>31</v>
      </c>
      <c r="AO245" s="173">
        <f t="shared" si="236"/>
        <v>0</v>
      </c>
      <c r="AP245" s="173">
        <f t="shared" si="237"/>
        <v>0</v>
      </c>
      <c r="AQ245" s="173">
        <f t="shared" si="238"/>
        <v>0</v>
      </c>
      <c r="AR245" s="173">
        <f t="shared" si="239"/>
        <v>0</v>
      </c>
      <c r="AS245" s="3"/>
    </row>
    <row r="246" spans="1:45" s="3" customFormat="1" ht="20.100000000000001" hidden="1" customHeight="1" outlineLevel="1">
      <c r="A246" s="3"/>
      <c r="B246" s="16" t="str">
        <f>IF($W$5&lt;&gt;"",$W$5,"-")</f>
        <v>-</v>
      </c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70"/>
      <c r="AH246" s="79" t="str">
        <f t="shared" si="230"/>
        <v>-</v>
      </c>
      <c r="AI246" s="99">
        <f t="shared" si="231"/>
        <v>0</v>
      </c>
      <c r="AJ246" s="108" t="str">
        <f t="shared" si="232"/>
        <v/>
      </c>
      <c r="AK246" s="117" t="str">
        <f t="shared" si="233"/>
        <v>-</v>
      </c>
      <c r="AL246" s="133">
        <f t="shared" si="234"/>
        <v>0</v>
      </c>
      <c r="AM246" s="147" t="str">
        <f t="shared" si="235"/>
        <v/>
      </c>
      <c r="AN246" s="163">
        <f>COUNT(C237:AG237)</f>
        <v>31</v>
      </c>
      <c r="AO246" s="173">
        <f t="shared" si="236"/>
        <v>0</v>
      </c>
      <c r="AP246" s="173">
        <f t="shared" si="237"/>
        <v>0</v>
      </c>
      <c r="AQ246" s="173">
        <f t="shared" si="238"/>
        <v>0</v>
      </c>
      <c r="AR246" s="173">
        <f t="shared" si="239"/>
        <v>0</v>
      </c>
      <c r="AS246" s="3"/>
    </row>
    <row r="247" spans="1:45" hidden="1" outlineLevel="1">
      <c r="AR247" s="4"/>
    </row>
    <row r="248" spans="1:45" s="3" customFormat="1" ht="12.95" hidden="1" customHeight="1" outlineLevel="1">
      <c r="A248" s="1"/>
      <c r="B248" s="10" t="s">
        <v>6</v>
      </c>
      <c r="C248" s="20">
        <f>DATE(YEAR(C236),MONTH(C236)+1,DAY(C236))</f>
        <v>46174</v>
      </c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80" t="s">
        <v>31</v>
      </c>
      <c r="AI248" s="96" t="s">
        <v>20</v>
      </c>
      <c r="AJ248" s="105"/>
      <c r="AK248" s="114"/>
      <c r="AL248" s="138" t="s">
        <v>15</v>
      </c>
      <c r="AM248" s="151"/>
      <c r="AN248" s="167" t="s">
        <v>30</v>
      </c>
      <c r="AO248" s="171" t="s">
        <v>33</v>
      </c>
      <c r="AP248" s="181" t="s">
        <v>1</v>
      </c>
      <c r="AQ248" s="187"/>
      <c r="AR248" s="159"/>
      <c r="AS248" s="3"/>
    </row>
    <row r="249" spans="1:45" s="3" customFormat="1" ht="12.95" hidden="1" customHeight="1" outlineLevel="1">
      <c r="A249" s="1"/>
      <c r="B249" s="11" t="s">
        <v>9</v>
      </c>
      <c r="C249" s="21">
        <f>DATE(YEAR(C248),MONTH(C248),DAY(C248))</f>
        <v>46174</v>
      </c>
      <c r="D249" s="21">
        <f t="shared" ref="D249:AG249" si="240">IF(MONTH(DATE(YEAR(C249),MONTH(C249),DAY(C249)+1))=MONTH($C248),DATE(YEAR(C249),MONTH(C249),DAY(C249)+1),"")</f>
        <v>46175</v>
      </c>
      <c r="E249" s="21">
        <f t="shared" si="240"/>
        <v>46176</v>
      </c>
      <c r="F249" s="32">
        <f t="shared" si="240"/>
        <v>46177</v>
      </c>
      <c r="G249" s="21">
        <f t="shared" si="240"/>
        <v>46178</v>
      </c>
      <c r="H249" s="21">
        <f t="shared" si="240"/>
        <v>46179</v>
      </c>
      <c r="I249" s="21">
        <f t="shared" si="240"/>
        <v>46180</v>
      </c>
      <c r="J249" s="21">
        <f t="shared" si="240"/>
        <v>46181</v>
      </c>
      <c r="K249" s="21">
        <f t="shared" si="240"/>
        <v>46182</v>
      </c>
      <c r="L249" s="21">
        <f t="shared" si="240"/>
        <v>46183</v>
      </c>
      <c r="M249" s="21">
        <f t="shared" si="240"/>
        <v>46184</v>
      </c>
      <c r="N249" s="21">
        <f t="shared" si="240"/>
        <v>46185</v>
      </c>
      <c r="O249" s="21">
        <f t="shared" si="240"/>
        <v>46186</v>
      </c>
      <c r="P249" s="21">
        <f t="shared" si="240"/>
        <v>46187</v>
      </c>
      <c r="Q249" s="21">
        <f t="shared" si="240"/>
        <v>46188</v>
      </c>
      <c r="R249" s="21">
        <f t="shared" si="240"/>
        <v>46189</v>
      </c>
      <c r="S249" s="21">
        <f t="shared" si="240"/>
        <v>46190</v>
      </c>
      <c r="T249" s="21">
        <f t="shared" si="240"/>
        <v>46191</v>
      </c>
      <c r="U249" s="21">
        <f t="shared" si="240"/>
        <v>46192</v>
      </c>
      <c r="V249" s="21">
        <f t="shared" si="240"/>
        <v>46193</v>
      </c>
      <c r="W249" s="21">
        <f t="shared" si="240"/>
        <v>46194</v>
      </c>
      <c r="X249" s="21">
        <f t="shared" si="240"/>
        <v>46195</v>
      </c>
      <c r="Y249" s="21">
        <f t="shared" si="240"/>
        <v>46196</v>
      </c>
      <c r="Z249" s="21">
        <f t="shared" si="240"/>
        <v>46197</v>
      </c>
      <c r="AA249" s="21">
        <f t="shared" si="240"/>
        <v>46198</v>
      </c>
      <c r="AB249" s="21">
        <f t="shared" si="240"/>
        <v>46199</v>
      </c>
      <c r="AC249" s="21">
        <f t="shared" si="240"/>
        <v>46200</v>
      </c>
      <c r="AD249" s="21">
        <f t="shared" si="240"/>
        <v>46201</v>
      </c>
      <c r="AE249" s="21">
        <f t="shared" si="240"/>
        <v>46202</v>
      </c>
      <c r="AF249" s="21">
        <f t="shared" si="240"/>
        <v>46203</v>
      </c>
      <c r="AG249" s="67" t="str">
        <f t="shared" si="240"/>
        <v/>
      </c>
      <c r="AH249" s="81"/>
      <c r="AI249" s="97"/>
      <c r="AJ249" s="106"/>
      <c r="AK249" s="115"/>
      <c r="AL249" s="139"/>
      <c r="AM249" s="152"/>
      <c r="AN249" s="168"/>
      <c r="AO249" s="172"/>
      <c r="AP249" s="182"/>
      <c r="AQ249" s="187"/>
      <c r="AR249" s="159"/>
      <c r="AS249" s="3"/>
    </row>
    <row r="250" spans="1:45" s="3" customFormat="1" ht="12.95" hidden="1" customHeight="1" outlineLevel="1">
      <c r="A250" s="1"/>
      <c r="B250" s="11" t="s">
        <v>3</v>
      </c>
      <c r="C250" s="22" t="str">
        <f t="shared" ref="C250:AG250" si="241">TEXT(C249,"aaa")</f>
        <v>月</v>
      </c>
      <c r="D250" s="22" t="str">
        <f t="shared" si="241"/>
        <v>火</v>
      </c>
      <c r="E250" s="22" t="str">
        <f t="shared" si="241"/>
        <v>水</v>
      </c>
      <c r="F250" s="33" t="str">
        <f t="shared" si="241"/>
        <v>木</v>
      </c>
      <c r="G250" s="22" t="str">
        <f t="shared" si="241"/>
        <v>金</v>
      </c>
      <c r="H250" s="22" t="str">
        <f t="shared" si="241"/>
        <v>土</v>
      </c>
      <c r="I250" s="22" t="str">
        <f t="shared" si="241"/>
        <v>日</v>
      </c>
      <c r="J250" s="22" t="str">
        <f t="shared" si="241"/>
        <v>月</v>
      </c>
      <c r="K250" s="22" t="str">
        <f t="shared" si="241"/>
        <v>火</v>
      </c>
      <c r="L250" s="22" t="str">
        <f t="shared" si="241"/>
        <v>水</v>
      </c>
      <c r="M250" s="22" t="str">
        <f t="shared" si="241"/>
        <v>木</v>
      </c>
      <c r="N250" s="22" t="str">
        <f t="shared" si="241"/>
        <v>金</v>
      </c>
      <c r="O250" s="22" t="str">
        <f t="shared" si="241"/>
        <v>土</v>
      </c>
      <c r="P250" s="22" t="str">
        <f t="shared" si="241"/>
        <v>日</v>
      </c>
      <c r="Q250" s="22" t="str">
        <f t="shared" si="241"/>
        <v>月</v>
      </c>
      <c r="R250" s="22" t="str">
        <f t="shared" si="241"/>
        <v>火</v>
      </c>
      <c r="S250" s="22" t="str">
        <f t="shared" si="241"/>
        <v>水</v>
      </c>
      <c r="T250" s="22" t="str">
        <f t="shared" si="241"/>
        <v>木</v>
      </c>
      <c r="U250" s="22" t="str">
        <f t="shared" si="241"/>
        <v>金</v>
      </c>
      <c r="V250" s="22" t="str">
        <f t="shared" si="241"/>
        <v>土</v>
      </c>
      <c r="W250" s="22" t="str">
        <f t="shared" si="241"/>
        <v>日</v>
      </c>
      <c r="X250" s="22" t="str">
        <f t="shared" si="241"/>
        <v>月</v>
      </c>
      <c r="Y250" s="22" t="str">
        <f t="shared" si="241"/>
        <v>火</v>
      </c>
      <c r="Z250" s="22" t="str">
        <f t="shared" si="241"/>
        <v>水</v>
      </c>
      <c r="AA250" s="22" t="str">
        <f t="shared" si="241"/>
        <v>木</v>
      </c>
      <c r="AB250" s="22" t="str">
        <f t="shared" si="241"/>
        <v>金</v>
      </c>
      <c r="AC250" s="22" t="str">
        <f t="shared" si="241"/>
        <v>土</v>
      </c>
      <c r="AD250" s="22" t="str">
        <f t="shared" si="241"/>
        <v>日</v>
      </c>
      <c r="AE250" s="22" t="str">
        <f t="shared" si="241"/>
        <v>月</v>
      </c>
      <c r="AF250" s="22" t="str">
        <f t="shared" si="241"/>
        <v>火</v>
      </c>
      <c r="AG250" s="55" t="str">
        <f t="shared" si="241"/>
        <v/>
      </c>
      <c r="AH250" s="81"/>
      <c r="AI250" s="98" t="s">
        <v>45</v>
      </c>
      <c r="AJ250" s="112" t="s">
        <v>19</v>
      </c>
      <c r="AK250" s="116" t="s">
        <v>58</v>
      </c>
      <c r="AL250" s="140" t="s">
        <v>45</v>
      </c>
      <c r="AM250" s="153" t="s">
        <v>22</v>
      </c>
      <c r="AN250" s="167">
        <f>COUNT(C249:AG249)</f>
        <v>30</v>
      </c>
      <c r="AO250" s="171">
        <f>AN250-AH250</f>
        <v>30</v>
      </c>
      <c r="AP250" s="171">
        <f>SUM(AO$8:AO252)</f>
        <v>638</v>
      </c>
      <c r="AQ250" s="186"/>
      <c r="AR250" s="193"/>
      <c r="AS250" s="3"/>
    </row>
    <row r="251" spans="1:45" s="3" customFormat="1" ht="27" hidden="1" customHeight="1" outlineLevel="1">
      <c r="A251" s="5"/>
      <c r="B251" s="12" t="s">
        <v>11</v>
      </c>
      <c r="C251" s="23" t="str">
        <f>IFERROR(VLOOKUP(C249,祝日一覧!$A:$C,3,FALSE),"")</f>
        <v/>
      </c>
      <c r="D251" s="23" t="str">
        <f>IFERROR(VLOOKUP(D249,祝日一覧!$A:$C,3,FALSE),"")</f>
        <v/>
      </c>
      <c r="E251" s="23" t="str">
        <f>IFERROR(VLOOKUP(E249,祝日一覧!$A:$C,3,FALSE),"")</f>
        <v/>
      </c>
      <c r="F251" s="23" t="str">
        <f>IFERROR(VLOOKUP(F249,祝日一覧!$A:$C,3,FALSE),"")</f>
        <v/>
      </c>
      <c r="G251" s="23" t="str">
        <f>IFERROR(VLOOKUP(G249,祝日一覧!$A:$C,3,FALSE),"")</f>
        <v/>
      </c>
      <c r="H251" s="23" t="str">
        <f>IFERROR(VLOOKUP(H249,祝日一覧!$A:$C,3,FALSE),"")</f>
        <v/>
      </c>
      <c r="I251" s="23" t="str">
        <f>IFERROR(VLOOKUP(I249,祝日一覧!$A:$C,3,FALSE),"")</f>
        <v/>
      </c>
      <c r="J251" s="23" t="str">
        <f>IFERROR(VLOOKUP(J249,祝日一覧!$A:$C,3,FALSE),"")</f>
        <v/>
      </c>
      <c r="K251" s="23" t="str">
        <f>IFERROR(VLOOKUP(K249,祝日一覧!$A:$C,3,FALSE),"")</f>
        <v/>
      </c>
      <c r="L251" s="23" t="str">
        <f>IFERROR(VLOOKUP(L249,祝日一覧!$A:$C,3,FALSE),"")</f>
        <v/>
      </c>
      <c r="M251" s="23" t="str">
        <f>IFERROR(VLOOKUP(M249,祝日一覧!$A:$C,3,FALSE),"")</f>
        <v/>
      </c>
      <c r="N251" s="23" t="str">
        <f>IFERROR(VLOOKUP(N249,祝日一覧!$A:$C,3,FALSE),"")</f>
        <v/>
      </c>
      <c r="O251" s="23" t="str">
        <f>IFERROR(VLOOKUP(O249,祝日一覧!$A:$C,3,FALSE),"")</f>
        <v/>
      </c>
      <c r="P251" s="23" t="str">
        <f>IFERROR(VLOOKUP(P249,祝日一覧!$A:$C,3,FALSE),"")</f>
        <v/>
      </c>
      <c r="Q251" s="23" t="str">
        <f>IFERROR(VLOOKUP(Q249,祝日一覧!$A:$C,3,FALSE),"")</f>
        <v/>
      </c>
      <c r="R251" s="23" t="str">
        <f>IFERROR(VLOOKUP(R249,祝日一覧!$A:$C,3,FALSE),"")</f>
        <v/>
      </c>
      <c r="S251" s="23" t="str">
        <f>IFERROR(VLOOKUP(S249,祝日一覧!$A:$C,3,FALSE),"")</f>
        <v/>
      </c>
      <c r="T251" s="23" t="str">
        <f>IFERROR(VLOOKUP(T249,祝日一覧!$A:$C,3,FALSE),"")</f>
        <v/>
      </c>
      <c r="U251" s="23" t="str">
        <f>IFERROR(VLOOKUP(U249,祝日一覧!$A:$C,3,FALSE),"")</f>
        <v/>
      </c>
      <c r="V251" s="23" t="str">
        <f>IFERROR(VLOOKUP(V249,祝日一覧!$A:$C,3,FALSE),"")</f>
        <v/>
      </c>
      <c r="W251" s="23" t="str">
        <f>IFERROR(VLOOKUP(W249,祝日一覧!$A:$C,3,FALSE),"")</f>
        <v/>
      </c>
      <c r="X251" s="23" t="str">
        <f>IFERROR(VLOOKUP(X249,祝日一覧!$A:$C,3,FALSE),"")</f>
        <v/>
      </c>
      <c r="Y251" s="23" t="str">
        <f>IFERROR(VLOOKUP(Y249,祝日一覧!$A:$C,3,FALSE),"")</f>
        <v/>
      </c>
      <c r="Z251" s="23" t="str">
        <f>IFERROR(VLOOKUP(Z249,祝日一覧!$A:$C,3,FALSE),"")</f>
        <v/>
      </c>
      <c r="AA251" s="23" t="str">
        <f>IFERROR(VLOOKUP(AA249,祝日一覧!$A:$C,3,FALSE),"")</f>
        <v/>
      </c>
      <c r="AB251" s="23" t="str">
        <f>IFERROR(VLOOKUP(AB249,祝日一覧!$A:$C,3,FALSE),"")</f>
        <v/>
      </c>
      <c r="AC251" s="23" t="str">
        <f>IFERROR(VLOOKUP(AC249,祝日一覧!$A:$C,3,FALSE),"")</f>
        <v/>
      </c>
      <c r="AD251" s="23" t="str">
        <f>IFERROR(VLOOKUP(AD249,祝日一覧!$A:$C,3,FALSE),"")</f>
        <v/>
      </c>
      <c r="AE251" s="23" t="str">
        <f>IFERROR(VLOOKUP(AE249,祝日一覧!$A:$C,3,FALSE),"")</f>
        <v/>
      </c>
      <c r="AF251" s="23" t="str">
        <f>IFERROR(VLOOKUP(AF249,祝日一覧!$A:$C,3,FALSE),"")</f>
        <v/>
      </c>
      <c r="AG251" s="71" t="str">
        <f>IFERROR(VLOOKUP(AG249,祝日一覧!$A:$C,3,FALSE),"")</f>
        <v/>
      </c>
      <c r="AH251" s="81"/>
      <c r="AI251" s="98"/>
      <c r="AJ251" s="112"/>
      <c r="AK251" s="116"/>
      <c r="AL251" s="141"/>
      <c r="AM251" s="154"/>
      <c r="AN251" s="168"/>
      <c r="AO251" s="172"/>
      <c r="AP251" s="172"/>
      <c r="AQ251" s="188"/>
      <c r="AR251" s="194"/>
      <c r="AS251" s="3"/>
    </row>
    <row r="252" spans="1:45" s="3" customFormat="1" ht="20.100000000000001" hidden="1" customHeight="1" outlineLevel="1">
      <c r="A252" s="3"/>
      <c r="B252" s="1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2"/>
      <c r="AH252" s="82"/>
      <c r="AI252" s="99"/>
      <c r="AJ252" s="108" t="e">
        <f>AVERAGE(AJ253:AJ258)</f>
        <v>#DIV/0!</v>
      </c>
      <c r="AK252" s="117" t="e">
        <f>IF(AJ252&gt;=0.285,"達成","未")</f>
        <v>#DIV/0!</v>
      </c>
      <c r="AL252" s="128"/>
      <c r="AM252" s="147" t="e">
        <f>AVERAGE(AM253:AM257)</f>
        <v>#DIV/0!</v>
      </c>
      <c r="AN252" s="165" t="s">
        <v>47</v>
      </c>
      <c r="AO252" s="175" t="s">
        <v>74</v>
      </c>
      <c r="AP252" s="184" t="s">
        <v>64</v>
      </c>
      <c r="AQ252" s="192" t="s">
        <v>62</v>
      </c>
      <c r="AR252" s="192" t="s">
        <v>63</v>
      </c>
      <c r="AS252" s="199" t="s">
        <v>73</v>
      </c>
    </row>
    <row r="253" spans="1:45" s="3" customFormat="1" ht="20.100000000000001" hidden="1" customHeight="1" outlineLevel="1">
      <c r="A253" s="3"/>
      <c r="B253" s="14" t="str">
        <f>IF($R$5&lt;&gt;"",$R$5,"-")</f>
        <v>-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69"/>
      <c r="AH253" s="84" t="str">
        <f t="shared" ref="AH253:AH258" si="242">IF(B253="-",B253,"手入力")</f>
        <v>-</v>
      </c>
      <c r="AI253" s="96">
        <f t="shared" ref="AI253:AI258" si="243">AQ253</f>
        <v>0</v>
      </c>
      <c r="AJ253" s="111" t="str">
        <f t="shared" ref="AJ253:AJ258" si="244">IFERROR(AI253/AO253,"")</f>
        <v/>
      </c>
      <c r="AK253" s="124" t="str">
        <f t="shared" ref="AK253:AK258" si="245">IFERROR(IF(B253="-",B253,IF(AI253/AO253&gt;=0.285,"達成","未")),"-")</f>
        <v>-</v>
      </c>
      <c r="AL253" s="130">
        <f t="shared" ref="AL253:AL258" si="246">AR253</f>
        <v>0</v>
      </c>
      <c r="AM253" s="150" t="str">
        <f t="shared" ref="AM253:AM258" si="247">IFERROR(AL253/AP253,"")</f>
        <v/>
      </c>
      <c r="AN253" s="163">
        <f>COUNT(C249:AG249)</f>
        <v>30</v>
      </c>
      <c r="AO253" s="173">
        <f t="shared" ref="AO253:AO258" si="248">IF(OR(B253="-",B253=""),0,IFERROR(AN253-AH253,))</f>
        <v>0</v>
      </c>
      <c r="AP253" s="173">
        <f t="shared" ref="AP253:AP258" si="249">AO253+AP241</f>
        <v>0</v>
      </c>
      <c r="AQ253" s="172">
        <f t="shared" ref="AQ253:AQ258" si="250">COUNTIF(C253:AG253,"○")</f>
        <v>0</v>
      </c>
      <c r="AR253" s="172">
        <f t="shared" ref="AR253:AR258" si="251">AR241+AQ253</f>
        <v>0</v>
      </c>
      <c r="AS253" s="200">
        <f>IF(AS254&gt;=1,0,IF(SUM(AO253:AO258)=0,1,IF(AK252="達成",1,0)))</f>
        <v>1</v>
      </c>
    </row>
    <row r="254" spans="1:45" s="3" customFormat="1" ht="20.100000000000001" hidden="1" customHeight="1" outlineLevel="1">
      <c r="A254" s="3"/>
      <c r="B254" s="15" t="str">
        <f>IF($S$5&lt;&gt;"",$S$5,"-")</f>
        <v>-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55"/>
      <c r="AH254" s="78" t="str">
        <f t="shared" si="242"/>
        <v>-</v>
      </c>
      <c r="AI254" s="97">
        <f t="shared" si="243"/>
        <v>0</v>
      </c>
      <c r="AJ254" s="109" t="str">
        <f t="shared" si="244"/>
        <v/>
      </c>
      <c r="AK254" s="119" t="str">
        <f t="shared" si="245"/>
        <v>-</v>
      </c>
      <c r="AL254" s="131">
        <f t="shared" si="246"/>
        <v>0</v>
      </c>
      <c r="AM254" s="149" t="str">
        <f t="shared" si="247"/>
        <v/>
      </c>
      <c r="AN254" s="163">
        <f>COUNT(C249:AG249)</f>
        <v>30</v>
      </c>
      <c r="AO254" s="173">
        <f t="shared" si="248"/>
        <v>0</v>
      </c>
      <c r="AP254" s="173">
        <f t="shared" si="249"/>
        <v>0</v>
      </c>
      <c r="AQ254" s="173">
        <f t="shared" si="250"/>
        <v>0</v>
      </c>
      <c r="AR254" s="173">
        <f t="shared" si="251"/>
        <v>0</v>
      </c>
      <c r="AS254" s="3">
        <f>COUNTIF(AH253:AH258,"手入力")</f>
        <v>0</v>
      </c>
    </row>
    <row r="255" spans="1:45" s="3" customFormat="1" ht="20.100000000000001" hidden="1" customHeight="1" outlineLevel="1">
      <c r="A255" s="3"/>
      <c r="B255" s="15" t="str">
        <f>IF($T$5&lt;&gt;"",$T$5,"-")</f>
        <v>-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55"/>
      <c r="AH255" s="78" t="str">
        <f t="shared" si="242"/>
        <v>-</v>
      </c>
      <c r="AI255" s="97">
        <f t="shared" si="243"/>
        <v>0</v>
      </c>
      <c r="AJ255" s="109" t="str">
        <f t="shared" si="244"/>
        <v/>
      </c>
      <c r="AK255" s="119" t="str">
        <f t="shared" si="245"/>
        <v>-</v>
      </c>
      <c r="AL255" s="131">
        <f t="shared" si="246"/>
        <v>0</v>
      </c>
      <c r="AM255" s="149" t="str">
        <f t="shared" si="247"/>
        <v/>
      </c>
      <c r="AN255" s="163">
        <f>COUNT(C249:AG249)</f>
        <v>30</v>
      </c>
      <c r="AO255" s="173">
        <f t="shared" si="248"/>
        <v>0</v>
      </c>
      <c r="AP255" s="173">
        <f t="shared" si="249"/>
        <v>0</v>
      </c>
      <c r="AQ255" s="173">
        <f t="shared" si="250"/>
        <v>0</v>
      </c>
      <c r="AR255" s="173">
        <f t="shared" si="251"/>
        <v>0</v>
      </c>
      <c r="AS255" s="3"/>
    </row>
    <row r="256" spans="1:45" s="3" customFormat="1" ht="20.100000000000001" hidden="1" customHeight="1" outlineLevel="1">
      <c r="A256" s="3"/>
      <c r="B256" s="15" t="str">
        <f>IF($U$5&lt;&gt;"",$U$5,"-")</f>
        <v>-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55"/>
      <c r="AH256" s="78" t="str">
        <f t="shared" si="242"/>
        <v>-</v>
      </c>
      <c r="AI256" s="97">
        <f t="shared" si="243"/>
        <v>0</v>
      </c>
      <c r="AJ256" s="109" t="str">
        <f t="shared" si="244"/>
        <v/>
      </c>
      <c r="AK256" s="119" t="str">
        <f t="shared" si="245"/>
        <v>-</v>
      </c>
      <c r="AL256" s="131">
        <f t="shared" si="246"/>
        <v>0</v>
      </c>
      <c r="AM256" s="149" t="str">
        <f t="shared" si="247"/>
        <v/>
      </c>
      <c r="AN256" s="163">
        <f>COUNT(C249:AG249)</f>
        <v>30</v>
      </c>
      <c r="AO256" s="173">
        <f t="shared" si="248"/>
        <v>0</v>
      </c>
      <c r="AP256" s="173">
        <f t="shared" si="249"/>
        <v>0</v>
      </c>
      <c r="AQ256" s="173">
        <f t="shared" si="250"/>
        <v>0</v>
      </c>
      <c r="AR256" s="173">
        <f t="shared" si="251"/>
        <v>0</v>
      </c>
      <c r="AS256" s="3"/>
    </row>
    <row r="257" spans="1:45" s="3" customFormat="1" ht="20.100000000000001" hidden="1" customHeight="1" outlineLevel="1">
      <c r="A257" s="3"/>
      <c r="B257" s="15" t="str">
        <f>IF($V$5&lt;&gt;"",$V$5,"-")</f>
        <v>-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55"/>
      <c r="AH257" s="78" t="str">
        <f t="shared" si="242"/>
        <v>-</v>
      </c>
      <c r="AI257" s="97">
        <f t="shared" si="243"/>
        <v>0</v>
      </c>
      <c r="AJ257" s="109" t="str">
        <f t="shared" si="244"/>
        <v/>
      </c>
      <c r="AK257" s="119" t="str">
        <f t="shared" si="245"/>
        <v>-</v>
      </c>
      <c r="AL257" s="131">
        <f t="shared" si="246"/>
        <v>0</v>
      </c>
      <c r="AM257" s="149" t="str">
        <f t="shared" si="247"/>
        <v/>
      </c>
      <c r="AN257" s="163">
        <f>COUNT(C249:AG249)</f>
        <v>30</v>
      </c>
      <c r="AO257" s="173">
        <f t="shared" si="248"/>
        <v>0</v>
      </c>
      <c r="AP257" s="173">
        <f t="shared" si="249"/>
        <v>0</v>
      </c>
      <c r="AQ257" s="173">
        <f t="shared" si="250"/>
        <v>0</v>
      </c>
      <c r="AR257" s="173">
        <f t="shared" si="251"/>
        <v>0</v>
      </c>
      <c r="AS257" s="3"/>
    </row>
    <row r="258" spans="1:45" s="3" customFormat="1" ht="20.100000000000001" hidden="1" customHeight="1" outlineLevel="1">
      <c r="A258" s="3"/>
      <c r="B258" s="16" t="str">
        <f>IF($W$5&lt;&gt;"",$W$5,"-")</f>
        <v>-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70"/>
      <c r="AH258" s="79" t="str">
        <f t="shared" si="242"/>
        <v>-</v>
      </c>
      <c r="AI258" s="99">
        <f t="shared" si="243"/>
        <v>0</v>
      </c>
      <c r="AJ258" s="108" t="str">
        <f t="shared" si="244"/>
        <v/>
      </c>
      <c r="AK258" s="117" t="str">
        <f t="shared" si="245"/>
        <v>-</v>
      </c>
      <c r="AL258" s="133">
        <f t="shared" si="246"/>
        <v>0</v>
      </c>
      <c r="AM258" s="147" t="str">
        <f t="shared" si="247"/>
        <v/>
      </c>
      <c r="AN258" s="163">
        <f>COUNT(C249:AG249)</f>
        <v>30</v>
      </c>
      <c r="AO258" s="173">
        <f t="shared" si="248"/>
        <v>0</v>
      </c>
      <c r="AP258" s="173">
        <f t="shared" si="249"/>
        <v>0</v>
      </c>
      <c r="AQ258" s="173">
        <f t="shared" si="250"/>
        <v>0</v>
      </c>
      <c r="AR258" s="173">
        <f t="shared" si="251"/>
        <v>0</v>
      </c>
      <c r="AS258" s="3"/>
    </row>
    <row r="259" spans="1:45" hidden="1" outlineLevel="1">
      <c r="AR259" s="4"/>
    </row>
    <row r="260" spans="1:45" s="3" customFormat="1" ht="12.95" hidden="1" customHeight="1" outlineLevel="1">
      <c r="A260" s="1"/>
      <c r="B260" s="10" t="s">
        <v>6</v>
      </c>
      <c r="C260" s="20">
        <f>DATE(YEAR(C248),MONTH(C248)+1,DAY(C248))</f>
        <v>46204</v>
      </c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80" t="s">
        <v>31</v>
      </c>
      <c r="AI260" s="96" t="s">
        <v>20</v>
      </c>
      <c r="AJ260" s="105"/>
      <c r="AK260" s="114"/>
      <c r="AL260" s="138" t="s">
        <v>15</v>
      </c>
      <c r="AM260" s="151"/>
      <c r="AN260" s="167" t="s">
        <v>30</v>
      </c>
      <c r="AO260" s="171" t="s">
        <v>33</v>
      </c>
      <c r="AP260" s="181" t="s">
        <v>1</v>
      </c>
      <c r="AQ260" s="187"/>
      <c r="AR260" s="159"/>
      <c r="AS260" s="3"/>
    </row>
    <row r="261" spans="1:45" s="3" customFormat="1" ht="12.95" hidden="1" customHeight="1" outlineLevel="1">
      <c r="A261" s="1"/>
      <c r="B261" s="11" t="s">
        <v>9</v>
      </c>
      <c r="C261" s="21">
        <f>DATE(YEAR(C260),MONTH(C260),DAY(C260))</f>
        <v>46204</v>
      </c>
      <c r="D261" s="21">
        <f t="shared" ref="D261:AG261" si="252">IF(MONTH(DATE(YEAR(C261),MONTH(C261),DAY(C261)+1))=MONTH($C260),DATE(YEAR(C261),MONTH(C261),DAY(C261)+1),"")</f>
        <v>46205</v>
      </c>
      <c r="E261" s="21">
        <f t="shared" si="252"/>
        <v>46206</v>
      </c>
      <c r="F261" s="32">
        <f t="shared" si="252"/>
        <v>46207</v>
      </c>
      <c r="G261" s="21">
        <f t="shared" si="252"/>
        <v>46208</v>
      </c>
      <c r="H261" s="21">
        <f t="shared" si="252"/>
        <v>46209</v>
      </c>
      <c r="I261" s="21">
        <f t="shared" si="252"/>
        <v>46210</v>
      </c>
      <c r="J261" s="21">
        <f t="shared" si="252"/>
        <v>46211</v>
      </c>
      <c r="K261" s="21">
        <f t="shared" si="252"/>
        <v>46212</v>
      </c>
      <c r="L261" s="21">
        <f t="shared" si="252"/>
        <v>46213</v>
      </c>
      <c r="M261" s="21">
        <f t="shared" si="252"/>
        <v>46214</v>
      </c>
      <c r="N261" s="21">
        <f t="shared" si="252"/>
        <v>46215</v>
      </c>
      <c r="O261" s="21">
        <f t="shared" si="252"/>
        <v>46216</v>
      </c>
      <c r="P261" s="21">
        <f t="shared" si="252"/>
        <v>46217</v>
      </c>
      <c r="Q261" s="21">
        <f t="shared" si="252"/>
        <v>46218</v>
      </c>
      <c r="R261" s="21">
        <f t="shared" si="252"/>
        <v>46219</v>
      </c>
      <c r="S261" s="21">
        <f t="shared" si="252"/>
        <v>46220</v>
      </c>
      <c r="T261" s="21">
        <f t="shared" si="252"/>
        <v>46221</v>
      </c>
      <c r="U261" s="21">
        <f t="shared" si="252"/>
        <v>46222</v>
      </c>
      <c r="V261" s="21">
        <f t="shared" si="252"/>
        <v>46223</v>
      </c>
      <c r="W261" s="21">
        <f t="shared" si="252"/>
        <v>46224</v>
      </c>
      <c r="X261" s="21">
        <f t="shared" si="252"/>
        <v>46225</v>
      </c>
      <c r="Y261" s="21">
        <f t="shared" si="252"/>
        <v>46226</v>
      </c>
      <c r="Z261" s="21">
        <f t="shared" si="252"/>
        <v>46227</v>
      </c>
      <c r="AA261" s="21">
        <f t="shared" si="252"/>
        <v>46228</v>
      </c>
      <c r="AB261" s="21">
        <f t="shared" si="252"/>
        <v>46229</v>
      </c>
      <c r="AC261" s="21">
        <f t="shared" si="252"/>
        <v>46230</v>
      </c>
      <c r="AD261" s="21">
        <f t="shared" si="252"/>
        <v>46231</v>
      </c>
      <c r="AE261" s="21">
        <f t="shared" si="252"/>
        <v>46232</v>
      </c>
      <c r="AF261" s="21">
        <f t="shared" si="252"/>
        <v>46233</v>
      </c>
      <c r="AG261" s="67">
        <f t="shared" si="252"/>
        <v>46234</v>
      </c>
      <c r="AH261" s="81"/>
      <c r="AI261" s="97"/>
      <c r="AJ261" s="106"/>
      <c r="AK261" s="115"/>
      <c r="AL261" s="139"/>
      <c r="AM261" s="152"/>
      <c r="AN261" s="168"/>
      <c r="AO261" s="172"/>
      <c r="AP261" s="182"/>
      <c r="AQ261" s="187"/>
      <c r="AR261" s="159"/>
      <c r="AS261" s="3"/>
    </row>
    <row r="262" spans="1:45" s="3" customFormat="1" ht="12.95" hidden="1" customHeight="1" outlineLevel="1">
      <c r="A262" s="1"/>
      <c r="B262" s="11" t="s">
        <v>3</v>
      </c>
      <c r="C262" s="22" t="str">
        <f t="shared" ref="C262:AG262" si="253">TEXT(C261,"aaa")</f>
        <v>水</v>
      </c>
      <c r="D262" s="22" t="str">
        <f t="shared" si="253"/>
        <v>木</v>
      </c>
      <c r="E262" s="22" t="str">
        <f t="shared" si="253"/>
        <v>金</v>
      </c>
      <c r="F262" s="33" t="str">
        <f t="shared" si="253"/>
        <v>土</v>
      </c>
      <c r="G262" s="22" t="str">
        <f t="shared" si="253"/>
        <v>日</v>
      </c>
      <c r="H262" s="22" t="str">
        <f t="shared" si="253"/>
        <v>月</v>
      </c>
      <c r="I262" s="22" t="str">
        <f t="shared" si="253"/>
        <v>火</v>
      </c>
      <c r="J262" s="22" t="str">
        <f t="shared" si="253"/>
        <v>水</v>
      </c>
      <c r="K262" s="22" t="str">
        <f t="shared" si="253"/>
        <v>木</v>
      </c>
      <c r="L262" s="22" t="str">
        <f t="shared" si="253"/>
        <v>金</v>
      </c>
      <c r="M262" s="22" t="str">
        <f t="shared" si="253"/>
        <v>土</v>
      </c>
      <c r="N262" s="22" t="str">
        <f t="shared" si="253"/>
        <v>日</v>
      </c>
      <c r="O262" s="22" t="str">
        <f t="shared" si="253"/>
        <v>月</v>
      </c>
      <c r="P262" s="22" t="str">
        <f t="shared" si="253"/>
        <v>火</v>
      </c>
      <c r="Q262" s="22" t="str">
        <f t="shared" si="253"/>
        <v>水</v>
      </c>
      <c r="R262" s="22" t="str">
        <f t="shared" si="253"/>
        <v>木</v>
      </c>
      <c r="S262" s="22" t="str">
        <f t="shared" si="253"/>
        <v>金</v>
      </c>
      <c r="T262" s="22" t="str">
        <f t="shared" si="253"/>
        <v>土</v>
      </c>
      <c r="U262" s="22" t="str">
        <f t="shared" si="253"/>
        <v>日</v>
      </c>
      <c r="V262" s="22" t="str">
        <f t="shared" si="253"/>
        <v>月</v>
      </c>
      <c r="W262" s="22" t="str">
        <f t="shared" si="253"/>
        <v>火</v>
      </c>
      <c r="X262" s="22" t="str">
        <f t="shared" si="253"/>
        <v>水</v>
      </c>
      <c r="Y262" s="22" t="str">
        <f t="shared" si="253"/>
        <v>木</v>
      </c>
      <c r="Z262" s="22" t="str">
        <f t="shared" si="253"/>
        <v>金</v>
      </c>
      <c r="AA262" s="22" t="str">
        <f t="shared" si="253"/>
        <v>土</v>
      </c>
      <c r="AB262" s="22" t="str">
        <f t="shared" si="253"/>
        <v>日</v>
      </c>
      <c r="AC262" s="22" t="str">
        <f t="shared" si="253"/>
        <v>月</v>
      </c>
      <c r="AD262" s="22" t="str">
        <f t="shared" si="253"/>
        <v>火</v>
      </c>
      <c r="AE262" s="22" t="str">
        <f t="shared" si="253"/>
        <v>水</v>
      </c>
      <c r="AF262" s="22" t="str">
        <f t="shared" si="253"/>
        <v>木</v>
      </c>
      <c r="AG262" s="55" t="str">
        <f t="shared" si="253"/>
        <v>金</v>
      </c>
      <c r="AH262" s="81"/>
      <c r="AI262" s="98" t="s">
        <v>45</v>
      </c>
      <c r="AJ262" s="112" t="s">
        <v>19</v>
      </c>
      <c r="AK262" s="116" t="s">
        <v>58</v>
      </c>
      <c r="AL262" s="140" t="s">
        <v>45</v>
      </c>
      <c r="AM262" s="153" t="s">
        <v>22</v>
      </c>
      <c r="AN262" s="167">
        <f>COUNT(C261:AG261)</f>
        <v>31</v>
      </c>
      <c r="AO262" s="171">
        <f>AN262-AH262</f>
        <v>31</v>
      </c>
      <c r="AP262" s="171">
        <f>SUM(AO$8:AO264)</f>
        <v>669</v>
      </c>
      <c r="AQ262" s="186"/>
      <c r="AR262" s="193"/>
      <c r="AS262" s="3"/>
    </row>
    <row r="263" spans="1:45" s="3" customFormat="1" ht="27" hidden="1" customHeight="1" outlineLevel="1">
      <c r="A263" s="5"/>
      <c r="B263" s="12" t="s">
        <v>11</v>
      </c>
      <c r="C263" s="23" t="str">
        <f>IFERROR(VLOOKUP(C261,祝日一覧!$A:$C,3,FALSE),"")</f>
        <v/>
      </c>
      <c r="D263" s="23" t="str">
        <f>IFERROR(VLOOKUP(D261,祝日一覧!$A:$C,3,FALSE),"")</f>
        <v/>
      </c>
      <c r="E263" s="23" t="str">
        <f>IFERROR(VLOOKUP(E261,祝日一覧!$A:$C,3,FALSE),"")</f>
        <v/>
      </c>
      <c r="F263" s="23" t="str">
        <f>IFERROR(VLOOKUP(F261,祝日一覧!$A:$C,3,FALSE),"")</f>
        <v/>
      </c>
      <c r="G263" s="23" t="str">
        <f>IFERROR(VLOOKUP(G261,祝日一覧!$A:$C,3,FALSE),"")</f>
        <v/>
      </c>
      <c r="H263" s="23" t="str">
        <f>IFERROR(VLOOKUP(H261,祝日一覧!$A:$C,3,FALSE),"")</f>
        <v/>
      </c>
      <c r="I263" s="23" t="str">
        <f>IFERROR(VLOOKUP(I261,祝日一覧!$A:$C,3,FALSE),"")</f>
        <v/>
      </c>
      <c r="J263" s="23" t="str">
        <f>IFERROR(VLOOKUP(J261,祝日一覧!$A:$C,3,FALSE),"")</f>
        <v/>
      </c>
      <c r="K263" s="23" t="str">
        <f>IFERROR(VLOOKUP(K261,祝日一覧!$A:$C,3,FALSE),"")</f>
        <v/>
      </c>
      <c r="L263" s="23" t="str">
        <f>IFERROR(VLOOKUP(L261,祝日一覧!$A:$C,3,FALSE),"")</f>
        <v/>
      </c>
      <c r="M263" s="23" t="str">
        <f>IFERROR(VLOOKUP(M261,祝日一覧!$A:$C,3,FALSE),"")</f>
        <v/>
      </c>
      <c r="N263" s="23" t="str">
        <f>IFERROR(VLOOKUP(N261,祝日一覧!$A:$C,3,FALSE),"")</f>
        <v/>
      </c>
      <c r="O263" s="23" t="str">
        <f>IFERROR(VLOOKUP(O261,祝日一覧!$A:$C,3,FALSE),"")</f>
        <v/>
      </c>
      <c r="P263" s="23" t="str">
        <f>IFERROR(VLOOKUP(P261,祝日一覧!$A:$C,3,FALSE),"")</f>
        <v/>
      </c>
      <c r="Q263" s="23" t="str">
        <f>IFERROR(VLOOKUP(Q261,祝日一覧!$A:$C,3,FALSE),"")</f>
        <v/>
      </c>
      <c r="R263" s="23" t="str">
        <f>IFERROR(VLOOKUP(R261,祝日一覧!$A:$C,3,FALSE),"")</f>
        <v/>
      </c>
      <c r="S263" s="23" t="str">
        <f>IFERROR(VLOOKUP(S261,祝日一覧!$A:$C,3,FALSE),"")</f>
        <v/>
      </c>
      <c r="T263" s="23" t="str">
        <f>IFERROR(VLOOKUP(T261,祝日一覧!$A:$C,3,FALSE),"")</f>
        <v/>
      </c>
      <c r="U263" s="23" t="str">
        <f>IFERROR(VLOOKUP(U261,祝日一覧!$A:$C,3,FALSE),"")</f>
        <v/>
      </c>
      <c r="V263" s="23" t="str">
        <f>IFERROR(VLOOKUP(V261,祝日一覧!$A:$C,3,FALSE),"")</f>
        <v>海の日</v>
      </c>
      <c r="W263" s="23" t="str">
        <f>IFERROR(VLOOKUP(W261,祝日一覧!$A:$C,3,FALSE),"")</f>
        <v/>
      </c>
      <c r="X263" s="23" t="str">
        <f>IFERROR(VLOOKUP(X261,祝日一覧!$A:$C,3,FALSE),"")</f>
        <v/>
      </c>
      <c r="Y263" s="23" t="str">
        <f>IFERROR(VLOOKUP(Y261,祝日一覧!$A:$C,3,FALSE),"")</f>
        <v/>
      </c>
      <c r="Z263" s="23" t="str">
        <f>IFERROR(VLOOKUP(Z261,祝日一覧!$A:$C,3,FALSE),"")</f>
        <v/>
      </c>
      <c r="AA263" s="23" t="str">
        <f>IFERROR(VLOOKUP(AA261,祝日一覧!$A:$C,3,FALSE),"")</f>
        <v/>
      </c>
      <c r="AB263" s="23" t="str">
        <f>IFERROR(VLOOKUP(AB261,祝日一覧!$A:$C,3,FALSE),"")</f>
        <v/>
      </c>
      <c r="AC263" s="23" t="str">
        <f>IFERROR(VLOOKUP(AC261,祝日一覧!$A:$C,3,FALSE),"")</f>
        <v/>
      </c>
      <c r="AD263" s="23" t="str">
        <f>IFERROR(VLOOKUP(AD261,祝日一覧!$A:$C,3,FALSE),"")</f>
        <v/>
      </c>
      <c r="AE263" s="23" t="str">
        <f>IFERROR(VLOOKUP(AE261,祝日一覧!$A:$C,3,FALSE),"")</f>
        <v/>
      </c>
      <c r="AF263" s="23" t="str">
        <f>IFERROR(VLOOKUP(AF261,祝日一覧!$A:$C,3,FALSE),"")</f>
        <v/>
      </c>
      <c r="AG263" s="71" t="str">
        <f>IFERROR(VLOOKUP(AG261,祝日一覧!$A:$C,3,FALSE),"")</f>
        <v/>
      </c>
      <c r="AH263" s="81"/>
      <c r="AI263" s="98"/>
      <c r="AJ263" s="112"/>
      <c r="AK263" s="116"/>
      <c r="AL263" s="141"/>
      <c r="AM263" s="154"/>
      <c r="AN263" s="168"/>
      <c r="AO263" s="172"/>
      <c r="AP263" s="172"/>
      <c r="AQ263" s="188"/>
      <c r="AR263" s="194"/>
      <c r="AS263" s="3"/>
    </row>
    <row r="264" spans="1:45" s="3" customFormat="1" ht="20.100000000000001" hidden="1" customHeight="1" outlineLevel="1">
      <c r="A264" s="3"/>
      <c r="B264" s="1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72"/>
      <c r="AH264" s="82"/>
      <c r="AI264" s="99"/>
      <c r="AJ264" s="108" t="e">
        <f>AVERAGE(AJ265:AJ270)</f>
        <v>#DIV/0!</v>
      </c>
      <c r="AK264" s="117" t="e">
        <f>IF(AJ264&gt;=0.285,"達成","未")</f>
        <v>#DIV/0!</v>
      </c>
      <c r="AL264" s="128"/>
      <c r="AM264" s="147" t="e">
        <f>AVERAGE(AM265:AM269)</f>
        <v>#DIV/0!</v>
      </c>
      <c r="AN264" s="165" t="s">
        <v>47</v>
      </c>
      <c r="AO264" s="175" t="s">
        <v>74</v>
      </c>
      <c r="AP264" s="184" t="s">
        <v>64</v>
      </c>
      <c r="AQ264" s="192" t="s">
        <v>62</v>
      </c>
      <c r="AR264" s="192" t="s">
        <v>63</v>
      </c>
      <c r="AS264" s="199" t="s">
        <v>73</v>
      </c>
    </row>
    <row r="265" spans="1:45" s="3" customFormat="1" ht="20.100000000000001" hidden="1" customHeight="1" outlineLevel="1">
      <c r="A265" s="3"/>
      <c r="B265" s="14" t="str">
        <f>IF($R$5&lt;&gt;"",$R$5,"-")</f>
        <v>-</v>
      </c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69"/>
      <c r="AH265" s="84" t="str">
        <f t="shared" ref="AH265:AH270" si="254">IF(B265="-",B265,"手入力")</f>
        <v>-</v>
      </c>
      <c r="AI265" s="96">
        <f t="shared" ref="AI265:AI270" si="255">AQ265</f>
        <v>0</v>
      </c>
      <c r="AJ265" s="111" t="str">
        <f t="shared" ref="AJ265:AJ270" si="256">IFERROR(AI265/AO265,"")</f>
        <v/>
      </c>
      <c r="AK265" s="124" t="str">
        <f t="shared" ref="AK265:AK270" si="257">IFERROR(IF(B265="-",B265,IF(AI265/AO265&gt;=0.285,"達成","未")),"-")</f>
        <v>-</v>
      </c>
      <c r="AL265" s="130">
        <f t="shared" ref="AL265:AL270" si="258">AR265</f>
        <v>0</v>
      </c>
      <c r="AM265" s="150" t="str">
        <f t="shared" ref="AM265:AM270" si="259">IFERROR(AL265/AP265,"")</f>
        <v/>
      </c>
      <c r="AN265" s="163">
        <f>COUNT(C261:AG261)</f>
        <v>31</v>
      </c>
      <c r="AO265" s="173">
        <f t="shared" ref="AO265:AO270" si="260">IF(OR(B265="-",B265=""),0,IFERROR(AN265-AH265,))</f>
        <v>0</v>
      </c>
      <c r="AP265" s="173">
        <f t="shared" ref="AP265:AP270" si="261">AO265+AP253</f>
        <v>0</v>
      </c>
      <c r="AQ265" s="172">
        <f t="shared" ref="AQ265:AQ270" si="262">COUNTIF(C265:AG265,"○")</f>
        <v>0</v>
      </c>
      <c r="AR265" s="172">
        <f t="shared" ref="AR265:AR270" si="263">AR253+AQ265</f>
        <v>0</v>
      </c>
      <c r="AS265" s="200">
        <f>IF(AS266&gt;=1,0,IF(SUM(AO265:AO270)=0,1,IF(AK264="達成",1,0)))</f>
        <v>1</v>
      </c>
    </row>
    <row r="266" spans="1:45" s="3" customFormat="1" ht="20.100000000000001" hidden="1" customHeight="1" outlineLevel="1">
      <c r="A266" s="3"/>
      <c r="B266" s="15" t="str">
        <f>IF($S$5&lt;&gt;"",$S$5,"-")</f>
        <v>-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55"/>
      <c r="AH266" s="78" t="str">
        <f t="shared" si="254"/>
        <v>-</v>
      </c>
      <c r="AI266" s="97">
        <f t="shared" si="255"/>
        <v>0</v>
      </c>
      <c r="AJ266" s="109" t="str">
        <f t="shared" si="256"/>
        <v/>
      </c>
      <c r="AK266" s="119" t="str">
        <f t="shared" si="257"/>
        <v>-</v>
      </c>
      <c r="AL266" s="131">
        <f t="shared" si="258"/>
        <v>0</v>
      </c>
      <c r="AM266" s="149" t="str">
        <f t="shared" si="259"/>
        <v/>
      </c>
      <c r="AN266" s="163">
        <f>COUNT(C261:AG261)</f>
        <v>31</v>
      </c>
      <c r="AO266" s="173">
        <f t="shared" si="260"/>
        <v>0</v>
      </c>
      <c r="AP266" s="173">
        <f t="shared" si="261"/>
        <v>0</v>
      </c>
      <c r="AQ266" s="173">
        <f t="shared" si="262"/>
        <v>0</v>
      </c>
      <c r="AR266" s="173">
        <f t="shared" si="263"/>
        <v>0</v>
      </c>
      <c r="AS266" s="3">
        <f>COUNTIF(AH265:AH270,"手入力")</f>
        <v>0</v>
      </c>
    </row>
    <row r="267" spans="1:45" s="3" customFormat="1" ht="20.100000000000001" hidden="1" customHeight="1" outlineLevel="1">
      <c r="A267" s="3"/>
      <c r="B267" s="15" t="str">
        <f>IF($T$5&lt;&gt;"",$T$5,"-")</f>
        <v>-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55"/>
      <c r="AH267" s="78" t="str">
        <f t="shared" si="254"/>
        <v>-</v>
      </c>
      <c r="AI267" s="97">
        <f t="shared" si="255"/>
        <v>0</v>
      </c>
      <c r="AJ267" s="109" t="str">
        <f t="shared" si="256"/>
        <v/>
      </c>
      <c r="AK267" s="119" t="str">
        <f t="shared" si="257"/>
        <v>-</v>
      </c>
      <c r="AL267" s="131">
        <f t="shared" si="258"/>
        <v>0</v>
      </c>
      <c r="AM267" s="149" t="str">
        <f t="shared" si="259"/>
        <v/>
      </c>
      <c r="AN267" s="163">
        <f>COUNT(C261:AG261)</f>
        <v>31</v>
      </c>
      <c r="AO267" s="173">
        <f t="shared" si="260"/>
        <v>0</v>
      </c>
      <c r="AP267" s="173">
        <f t="shared" si="261"/>
        <v>0</v>
      </c>
      <c r="AQ267" s="173">
        <f t="shared" si="262"/>
        <v>0</v>
      </c>
      <c r="AR267" s="173">
        <f t="shared" si="263"/>
        <v>0</v>
      </c>
      <c r="AS267" s="3"/>
    </row>
    <row r="268" spans="1:45" s="3" customFormat="1" ht="20.100000000000001" hidden="1" customHeight="1" outlineLevel="1">
      <c r="A268" s="3"/>
      <c r="B268" s="15" t="str">
        <f>IF($U$5&lt;&gt;"",$U$5,"-")</f>
        <v>-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55"/>
      <c r="AH268" s="78" t="str">
        <f t="shared" si="254"/>
        <v>-</v>
      </c>
      <c r="AI268" s="97">
        <f t="shared" si="255"/>
        <v>0</v>
      </c>
      <c r="AJ268" s="109" t="str">
        <f t="shared" si="256"/>
        <v/>
      </c>
      <c r="AK268" s="119" t="str">
        <f t="shared" si="257"/>
        <v>-</v>
      </c>
      <c r="AL268" s="131">
        <f t="shared" si="258"/>
        <v>0</v>
      </c>
      <c r="AM268" s="149" t="str">
        <f t="shared" si="259"/>
        <v/>
      </c>
      <c r="AN268" s="163">
        <f>COUNT(C261:AG261)</f>
        <v>31</v>
      </c>
      <c r="AO268" s="173">
        <f t="shared" si="260"/>
        <v>0</v>
      </c>
      <c r="AP268" s="173">
        <f t="shared" si="261"/>
        <v>0</v>
      </c>
      <c r="AQ268" s="173">
        <f t="shared" si="262"/>
        <v>0</v>
      </c>
      <c r="AR268" s="173">
        <f t="shared" si="263"/>
        <v>0</v>
      </c>
      <c r="AS268" s="3"/>
    </row>
    <row r="269" spans="1:45" s="3" customFormat="1" ht="20.100000000000001" hidden="1" customHeight="1" outlineLevel="1">
      <c r="A269" s="3"/>
      <c r="B269" s="15" t="str">
        <f>IF($V$5&lt;&gt;"",$V$5,"-")</f>
        <v>-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55"/>
      <c r="AH269" s="78" t="str">
        <f t="shared" si="254"/>
        <v>-</v>
      </c>
      <c r="AI269" s="97">
        <f t="shared" si="255"/>
        <v>0</v>
      </c>
      <c r="AJ269" s="109" t="str">
        <f t="shared" si="256"/>
        <v/>
      </c>
      <c r="AK269" s="119" t="str">
        <f t="shared" si="257"/>
        <v>-</v>
      </c>
      <c r="AL269" s="131">
        <f t="shared" si="258"/>
        <v>0</v>
      </c>
      <c r="AM269" s="149" t="str">
        <f t="shared" si="259"/>
        <v/>
      </c>
      <c r="AN269" s="163">
        <f>COUNT(C261:AG261)</f>
        <v>31</v>
      </c>
      <c r="AO269" s="173">
        <f t="shared" si="260"/>
        <v>0</v>
      </c>
      <c r="AP269" s="173">
        <f t="shared" si="261"/>
        <v>0</v>
      </c>
      <c r="AQ269" s="173">
        <f t="shared" si="262"/>
        <v>0</v>
      </c>
      <c r="AR269" s="173">
        <f t="shared" si="263"/>
        <v>0</v>
      </c>
      <c r="AS269" s="3"/>
    </row>
    <row r="270" spans="1:45" s="3" customFormat="1" ht="20.100000000000001" hidden="1" customHeight="1" outlineLevel="1">
      <c r="A270" s="3"/>
      <c r="B270" s="16" t="str">
        <f>IF($W$5&lt;&gt;"",$W$5,"-")</f>
        <v>-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70"/>
      <c r="AH270" s="79" t="str">
        <f t="shared" si="254"/>
        <v>-</v>
      </c>
      <c r="AI270" s="99">
        <f t="shared" si="255"/>
        <v>0</v>
      </c>
      <c r="AJ270" s="108" t="str">
        <f t="shared" si="256"/>
        <v/>
      </c>
      <c r="AK270" s="117" t="str">
        <f t="shared" si="257"/>
        <v>-</v>
      </c>
      <c r="AL270" s="133">
        <f t="shared" si="258"/>
        <v>0</v>
      </c>
      <c r="AM270" s="147" t="str">
        <f t="shared" si="259"/>
        <v/>
      </c>
      <c r="AN270" s="163">
        <f>COUNT(C261:AG261)</f>
        <v>31</v>
      </c>
      <c r="AO270" s="173">
        <f t="shared" si="260"/>
        <v>0</v>
      </c>
      <c r="AP270" s="173">
        <f t="shared" si="261"/>
        <v>0</v>
      </c>
      <c r="AQ270" s="173">
        <f t="shared" si="262"/>
        <v>0</v>
      </c>
      <c r="AR270" s="173">
        <f t="shared" si="263"/>
        <v>0</v>
      </c>
      <c r="AS270" s="3"/>
    </row>
    <row r="271" spans="1:45" hidden="1" outlineLevel="1">
      <c r="AR271" s="4"/>
    </row>
    <row r="272" spans="1:45" s="3" customFormat="1" ht="12.95" hidden="1" customHeight="1" outlineLevel="1">
      <c r="A272" s="1"/>
      <c r="B272" s="10" t="s">
        <v>6</v>
      </c>
      <c r="C272" s="20">
        <f>DATE(YEAR(C260),MONTH(C260)+1,DAY(C260))</f>
        <v>46235</v>
      </c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80" t="s">
        <v>31</v>
      </c>
      <c r="AI272" s="96" t="s">
        <v>20</v>
      </c>
      <c r="AJ272" s="105"/>
      <c r="AK272" s="114"/>
      <c r="AL272" s="138" t="s">
        <v>15</v>
      </c>
      <c r="AM272" s="151"/>
      <c r="AN272" s="167" t="s">
        <v>30</v>
      </c>
      <c r="AO272" s="171" t="s">
        <v>33</v>
      </c>
      <c r="AP272" s="181" t="s">
        <v>1</v>
      </c>
      <c r="AQ272" s="187"/>
      <c r="AR272" s="159"/>
      <c r="AS272" s="3"/>
    </row>
    <row r="273" spans="1:45" s="3" customFormat="1" ht="12.95" hidden="1" customHeight="1" outlineLevel="1">
      <c r="A273" s="1"/>
      <c r="B273" s="11" t="s">
        <v>9</v>
      </c>
      <c r="C273" s="21">
        <f>DATE(YEAR(C272),MONTH(C272),DAY(C272))</f>
        <v>46235</v>
      </c>
      <c r="D273" s="21">
        <f t="shared" ref="D273:AG273" si="264">IF(MONTH(DATE(YEAR(C273),MONTH(C273),DAY(C273)+1))=MONTH($C272),DATE(YEAR(C273),MONTH(C273),DAY(C273)+1),"")</f>
        <v>46236</v>
      </c>
      <c r="E273" s="21">
        <f t="shared" si="264"/>
        <v>46237</v>
      </c>
      <c r="F273" s="32">
        <f t="shared" si="264"/>
        <v>46238</v>
      </c>
      <c r="G273" s="21">
        <f t="shared" si="264"/>
        <v>46239</v>
      </c>
      <c r="H273" s="21">
        <f t="shared" si="264"/>
        <v>46240</v>
      </c>
      <c r="I273" s="21">
        <f t="shared" si="264"/>
        <v>46241</v>
      </c>
      <c r="J273" s="21">
        <f t="shared" si="264"/>
        <v>46242</v>
      </c>
      <c r="K273" s="21">
        <f t="shared" si="264"/>
        <v>46243</v>
      </c>
      <c r="L273" s="21">
        <f t="shared" si="264"/>
        <v>46244</v>
      </c>
      <c r="M273" s="21">
        <f t="shared" si="264"/>
        <v>46245</v>
      </c>
      <c r="N273" s="21">
        <f t="shared" si="264"/>
        <v>46246</v>
      </c>
      <c r="O273" s="21">
        <f t="shared" si="264"/>
        <v>46247</v>
      </c>
      <c r="P273" s="21">
        <f t="shared" si="264"/>
        <v>46248</v>
      </c>
      <c r="Q273" s="21">
        <f t="shared" si="264"/>
        <v>46249</v>
      </c>
      <c r="R273" s="21">
        <f t="shared" si="264"/>
        <v>46250</v>
      </c>
      <c r="S273" s="21">
        <f t="shared" si="264"/>
        <v>46251</v>
      </c>
      <c r="T273" s="21">
        <f t="shared" si="264"/>
        <v>46252</v>
      </c>
      <c r="U273" s="21">
        <f t="shared" si="264"/>
        <v>46253</v>
      </c>
      <c r="V273" s="21">
        <f t="shared" si="264"/>
        <v>46254</v>
      </c>
      <c r="W273" s="21">
        <f t="shared" si="264"/>
        <v>46255</v>
      </c>
      <c r="X273" s="21">
        <f t="shared" si="264"/>
        <v>46256</v>
      </c>
      <c r="Y273" s="21">
        <f t="shared" si="264"/>
        <v>46257</v>
      </c>
      <c r="Z273" s="21">
        <f t="shared" si="264"/>
        <v>46258</v>
      </c>
      <c r="AA273" s="21">
        <f t="shared" si="264"/>
        <v>46259</v>
      </c>
      <c r="AB273" s="21">
        <f t="shared" si="264"/>
        <v>46260</v>
      </c>
      <c r="AC273" s="21">
        <f t="shared" si="264"/>
        <v>46261</v>
      </c>
      <c r="AD273" s="21">
        <f t="shared" si="264"/>
        <v>46262</v>
      </c>
      <c r="AE273" s="21">
        <f t="shared" si="264"/>
        <v>46263</v>
      </c>
      <c r="AF273" s="21">
        <f t="shared" si="264"/>
        <v>46264</v>
      </c>
      <c r="AG273" s="67">
        <f t="shared" si="264"/>
        <v>46265</v>
      </c>
      <c r="AH273" s="81"/>
      <c r="AI273" s="97"/>
      <c r="AJ273" s="106"/>
      <c r="AK273" s="115"/>
      <c r="AL273" s="139"/>
      <c r="AM273" s="152"/>
      <c r="AN273" s="168"/>
      <c r="AO273" s="172"/>
      <c r="AP273" s="182"/>
      <c r="AQ273" s="187"/>
      <c r="AR273" s="159"/>
      <c r="AS273" s="3"/>
    </row>
    <row r="274" spans="1:45" s="3" customFormat="1" ht="12.95" hidden="1" customHeight="1" outlineLevel="1">
      <c r="A274" s="1"/>
      <c r="B274" s="11" t="s">
        <v>3</v>
      </c>
      <c r="C274" s="22" t="str">
        <f t="shared" ref="C274:AG274" si="265">TEXT(C273,"aaa")</f>
        <v>土</v>
      </c>
      <c r="D274" s="22" t="str">
        <f t="shared" si="265"/>
        <v>日</v>
      </c>
      <c r="E274" s="22" t="str">
        <f t="shared" si="265"/>
        <v>月</v>
      </c>
      <c r="F274" s="33" t="str">
        <f t="shared" si="265"/>
        <v>火</v>
      </c>
      <c r="G274" s="22" t="str">
        <f t="shared" si="265"/>
        <v>水</v>
      </c>
      <c r="H274" s="22" t="str">
        <f t="shared" si="265"/>
        <v>木</v>
      </c>
      <c r="I274" s="22" t="str">
        <f t="shared" si="265"/>
        <v>金</v>
      </c>
      <c r="J274" s="22" t="str">
        <f t="shared" si="265"/>
        <v>土</v>
      </c>
      <c r="K274" s="22" t="str">
        <f t="shared" si="265"/>
        <v>日</v>
      </c>
      <c r="L274" s="22" t="str">
        <f t="shared" si="265"/>
        <v>月</v>
      </c>
      <c r="M274" s="22" t="str">
        <f t="shared" si="265"/>
        <v>火</v>
      </c>
      <c r="N274" s="22" t="str">
        <f t="shared" si="265"/>
        <v>水</v>
      </c>
      <c r="O274" s="22" t="str">
        <f t="shared" si="265"/>
        <v>木</v>
      </c>
      <c r="P274" s="22" t="str">
        <f t="shared" si="265"/>
        <v>金</v>
      </c>
      <c r="Q274" s="22" t="str">
        <f t="shared" si="265"/>
        <v>土</v>
      </c>
      <c r="R274" s="22" t="str">
        <f t="shared" si="265"/>
        <v>日</v>
      </c>
      <c r="S274" s="22" t="str">
        <f t="shared" si="265"/>
        <v>月</v>
      </c>
      <c r="T274" s="22" t="str">
        <f t="shared" si="265"/>
        <v>火</v>
      </c>
      <c r="U274" s="22" t="str">
        <f t="shared" si="265"/>
        <v>水</v>
      </c>
      <c r="V274" s="22" t="str">
        <f t="shared" si="265"/>
        <v>木</v>
      </c>
      <c r="W274" s="22" t="str">
        <f t="shared" si="265"/>
        <v>金</v>
      </c>
      <c r="X274" s="22" t="str">
        <f t="shared" si="265"/>
        <v>土</v>
      </c>
      <c r="Y274" s="22" t="str">
        <f t="shared" si="265"/>
        <v>日</v>
      </c>
      <c r="Z274" s="22" t="str">
        <f t="shared" si="265"/>
        <v>月</v>
      </c>
      <c r="AA274" s="22" t="str">
        <f t="shared" si="265"/>
        <v>火</v>
      </c>
      <c r="AB274" s="22" t="str">
        <f t="shared" si="265"/>
        <v>水</v>
      </c>
      <c r="AC274" s="22" t="str">
        <f t="shared" si="265"/>
        <v>木</v>
      </c>
      <c r="AD274" s="22" t="str">
        <f t="shared" si="265"/>
        <v>金</v>
      </c>
      <c r="AE274" s="22" t="str">
        <f t="shared" si="265"/>
        <v>土</v>
      </c>
      <c r="AF274" s="22" t="str">
        <f t="shared" si="265"/>
        <v>日</v>
      </c>
      <c r="AG274" s="55" t="str">
        <f t="shared" si="265"/>
        <v>月</v>
      </c>
      <c r="AH274" s="81"/>
      <c r="AI274" s="98" t="s">
        <v>45</v>
      </c>
      <c r="AJ274" s="112" t="s">
        <v>19</v>
      </c>
      <c r="AK274" s="116" t="s">
        <v>58</v>
      </c>
      <c r="AL274" s="140" t="s">
        <v>45</v>
      </c>
      <c r="AM274" s="153" t="s">
        <v>22</v>
      </c>
      <c r="AN274" s="167">
        <f>COUNT(C273:AG273)</f>
        <v>31</v>
      </c>
      <c r="AO274" s="171">
        <f>AN274-AH274</f>
        <v>31</v>
      </c>
      <c r="AP274" s="171">
        <f>SUM(AO$8:AO276)</f>
        <v>700</v>
      </c>
      <c r="AQ274" s="186"/>
      <c r="AR274" s="193"/>
      <c r="AS274" s="3"/>
    </row>
    <row r="275" spans="1:45" s="3" customFormat="1" ht="27" hidden="1" customHeight="1" outlineLevel="1">
      <c r="A275" s="5"/>
      <c r="B275" s="12" t="s">
        <v>11</v>
      </c>
      <c r="C275" s="23" t="str">
        <f>IFERROR(VLOOKUP(C273,祝日一覧!$A:$C,3,FALSE),"")</f>
        <v/>
      </c>
      <c r="D275" s="23" t="str">
        <f>IFERROR(VLOOKUP(D273,祝日一覧!$A:$C,3,FALSE),"")</f>
        <v/>
      </c>
      <c r="E275" s="23" t="str">
        <f>IFERROR(VLOOKUP(E273,祝日一覧!$A:$C,3,FALSE),"")</f>
        <v/>
      </c>
      <c r="F275" s="23" t="str">
        <f>IFERROR(VLOOKUP(F273,祝日一覧!$A:$C,3,FALSE),"")</f>
        <v/>
      </c>
      <c r="G275" s="23" t="str">
        <f>IFERROR(VLOOKUP(G273,祝日一覧!$A:$C,3,FALSE),"")</f>
        <v/>
      </c>
      <c r="H275" s="23" t="str">
        <f>IFERROR(VLOOKUP(H273,祝日一覧!$A:$C,3,FALSE),"")</f>
        <v/>
      </c>
      <c r="I275" s="23" t="str">
        <f>IFERROR(VLOOKUP(I273,祝日一覧!$A:$C,3,FALSE),"")</f>
        <v/>
      </c>
      <c r="J275" s="23" t="str">
        <f>IFERROR(VLOOKUP(J273,祝日一覧!$A:$C,3,FALSE),"")</f>
        <v/>
      </c>
      <c r="K275" s="23" t="str">
        <f>IFERROR(VLOOKUP(K273,祝日一覧!$A:$C,3,FALSE),"")</f>
        <v/>
      </c>
      <c r="L275" s="23" t="str">
        <f>IFERROR(VLOOKUP(L273,祝日一覧!$A:$C,3,FALSE),"")</f>
        <v/>
      </c>
      <c r="M275" s="23" t="str">
        <f>IFERROR(VLOOKUP(M273,祝日一覧!$A:$C,3,FALSE),"")</f>
        <v>山の日</v>
      </c>
      <c r="N275" s="23" t="str">
        <f>IFERROR(VLOOKUP(N273,祝日一覧!$A:$C,3,FALSE),"")</f>
        <v/>
      </c>
      <c r="O275" s="23" t="str">
        <f>IFERROR(VLOOKUP(O273,祝日一覧!$A:$C,3,FALSE),"")</f>
        <v/>
      </c>
      <c r="P275" s="23" t="str">
        <f>IFERROR(VLOOKUP(P273,祝日一覧!$A:$C,3,FALSE),"")</f>
        <v/>
      </c>
      <c r="Q275" s="23" t="str">
        <f>IFERROR(VLOOKUP(Q273,祝日一覧!$A:$C,3,FALSE),"")</f>
        <v/>
      </c>
      <c r="R275" s="23" t="str">
        <f>IFERROR(VLOOKUP(R273,祝日一覧!$A:$C,3,FALSE),"")</f>
        <v/>
      </c>
      <c r="S275" s="23" t="str">
        <f>IFERROR(VLOOKUP(S273,祝日一覧!$A:$C,3,FALSE),"")</f>
        <v/>
      </c>
      <c r="T275" s="23" t="str">
        <f>IFERROR(VLOOKUP(T273,祝日一覧!$A:$C,3,FALSE),"")</f>
        <v/>
      </c>
      <c r="U275" s="23" t="str">
        <f>IFERROR(VLOOKUP(U273,祝日一覧!$A:$C,3,FALSE),"")</f>
        <v/>
      </c>
      <c r="V275" s="23" t="str">
        <f>IFERROR(VLOOKUP(V273,祝日一覧!$A:$C,3,FALSE),"")</f>
        <v/>
      </c>
      <c r="W275" s="23" t="str">
        <f>IFERROR(VLOOKUP(W273,祝日一覧!$A:$C,3,FALSE),"")</f>
        <v/>
      </c>
      <c r="X275" s="23" t="str">
        <f>IFERROR(VLOOKUP(X273,祝日一覧!$A:$C,3,FALSE),"")</f>
        <v/>
      </c>
      <c r="Y275" s="23" t="str">
        <f>IFERROR(VLOOKUP(Y273,祝日一覧!$A:$C,3,FALSE),"")</f>
        <v/>
      </c>
      <c r="Z275" s="23" t="str">
        <f>IFERROR(VLOOKUP(Z273,祝日一覧!$A:$C,3,FALSE),"")</f>
        <v/>
      </c>
      <c r="AA275" s="23" t="str">
        <f>IFERROR(VLOOKUP(AA273,祝日一覧!$A:$C,3,FALSE),"")</f>
        <v/>
      </c>
      <c r="AB275" s="23" t="str">
        <f>IFERROR(VLOOKUP(AB273,祝日一覧!$A:$C,3,FALSE),"")</f>
        <v/>
      </c>
      <c r="AC275" s="23" t="str">
        <f>IFERROR(VLOOKUP(AC273,祝日一覧!$A:$C,3,FALSE),"")</f>
        <v/>
      </c>
      <c r="AD275" s="23" t="str">
        <f>IFERROR(VLOOKUP(AD273,祝日一覧!$A:$C,3,FALSE),"")</f>
        <v/>
      </c>
      <c r="AE275" s="23" t="str">
        <f>IFERROR(VLOOKUP(AE273,祝日一覧!$A:$C,3,FALSE),"")</f>
        <v/>
      </c>
      <c r="AF275" s="23" t="str">
        <f>IFERROR(VLOOKUP(AF273,祝日一覧!$A:$C,3,FALSE),"")</f>
        <v/>
      </c>
      <c r="AG275" s="71" t="str">
        <f>IFERROR(VLOOKUP(AG273,祝日一覧!$A:$C,3,FALSE),"")</f>
        <v/>
      </c>
      <c r="AH275" s="81"/>
      <c r="AI275" s="98"/>
      <c r="AJ275" s="112"/>
      <c r="AK275" s="116"/>
      <c r="AL275" s="141"/>
      <c r="AM275" s="154"/>
      <c r="AN275" s="168"/>
      <c r="AO275" s="172"/>
      <c r="AP275" s="172"/>
      <c r="AQ275" s="188"/>
      <c r="AR275" s="194"/>
      <c r="AS275" s="3"/>
    </row>
    <row r="276" spans="1:45" s="3" customFormat="1" ht="20.100000000000001" hidden="1" customHeight="1" outlineLevel="1">
      <c r="A276" s="3"/>
      <c r="B276" s="1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72"/>
      <c r="AH276" s="82"/>
      <c r="AI276" s="99"/>
      <c r="AJ276" s="108" t="e">
        <f>AVERAGE(AJ277:AJ282)</f>
        <v>#DIV/0!</v>
      </c>
      <c r="AK276" s="117" t="e">
        <f>IF(AJ276&gt;=0.285,"達成","未")</f>
        <v>#DIV/0!</v>
      </c>
      <c r="AL276" s="128"/>
      <c r="AM276" s="147" t="e">
        <f>AVERAGE(AM277:AM281)</f>
        <v>#DIV/0!</v>
      </c>
      <c r="AN276" s="165" t="s">
        <v>47</v>
      </c>
      <c r="AO276" s="175" t="s">
        <v>74</v>
      </c>
      <c r="AP276" s="184" t="s">
        <v>64</v>
      </c>
      <c r="AQ276" s="192" t="s">
        <v>62</v>
      </c>
      <c r="AR276" s="192" t="s">
        <v>63</v>
      </c>
      <c r="AS276" s="199" t="s">
        <v>73</v>
      </c>
    </row>
    <row r="277" spans="1:45" s="3" customFormat="1" ht="20.100000000000001" hidden="1" customHeight="1" outlineLevel="1">
      <c r="A277" s="3"/>
      <c r="B277" s="14" t="str">
        <f>IF($R$5&lt;&gt;"",$R$5,"-")</f>
        <v>-</v>
      </c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69"/>
      <c r="AH277" s="84" t="str">
        <f t="shared" ref="AH277:AH282" si="266">IF(B277="-",B277,"手入力")</f>
        <v>-</v>
      </c>
      <c r="AI277" s="96">
        <f t="shared" ref="AI277:AI282" si="267">AQ277</f>
        <v>0</v>
      </c>
      <c r="AJ277" s="111" t="str">
        <f t="shared" ref="AJ277:AJ282" si="268">IFERROR(AI277/AO277,"")</f>
        <v/>
      </c>
      <c r="AK277" s="124" t="str">
        <f t="shared" ref="AK277:AK282" si="269">IFERROR(IF(B277="-",B277,IF(AI277/AO277&gt;=0.285,"達成","未")),"-")</f>
        <v>-</v>
      </c>
      <c r="AL277" s="130">
        <f t="shared" ref="AL277:AL282" si="270">AR277</f>
        <v>0</v>
      </c>
      <c r="AM277" s="150" t="str">
        <f t="shared" ref="AM277:AM282" si="271">IFERROR(AL277/AP277,"")</f>
        <v/>
      </c>
      <c r="AN277" s="163">
        <f>COUNT(C273:AG273)</f>
        <v>31</v>
      </c>
      <c r="AO277" s="173">
        <f t="shared" ref="AO277:AO282" si="272">IF(OR(B277="-",B277=""),0,IFERROR(AN277-AH277,))</f>
        <v>0</v>
      </c>
      <c r="AP277" s="173">
        <f t="shared" ref="AP277:AP282" si="273">AO277+AP265</f>
        <v>0</v>
      </c>
      <c r="AQ277" s="172">
        <f t="shared" ref="AQ277:AQ282" si="274">COUNTIF(C277:AG277,"○")</f>
        <v>0</v>
      </c>
      <c r="AR277" s="172">
        <f t="shared" ref="AR277:AR282" si="275">AR265+AQ277</f>
        <v>0</v>
      </c>
      <c r="AS277" s="200">
        <f>IF(AS278&gt;=1,0,IF(SUM(AO277:AO282)=0,1,IF(AK276="達成",1,0)))</f>
        <v>1</v>
      </c>
    </row>
    <row r="278" spans="1:45" s="3" customFormat="1" ht="20.100000000000001" hidden="1" customHeight="1" outlineLevel="1">
      <c r="A278" s="3"/>
      <c r="B278" s="15" t="str">
        <f>IF($S$5&lt;&gt;"",$S$5,"-")</f>
        <v>-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55"/>
      <c r="AH278" s="78" t="str">
        <f t="shared" si="266"/>
        <v>-</v>
      </c>
      <c r="AI278" s="97">
        <f t="shared" si="267"/>
        <v>0</v>
      </c>
      <c r="AJ278" s="109" t="str">
        <f t="shared" si="268"/>
        <v/>
      </c>
      <c r="AK278" s="119" t="str">
        <f t="shared" si="269"/>
        <v>-</v>
      </c>
      <c r="AL278" s="131">
        <f t="shared" si="270"/>
        <v>0</v>
      </c>
      <c r="AM278" s="149" t="str">
        <f t="shared" si="271"/>
        <v/>
      </c>
      <c r="AN278" s="163">
        <f>COUNT(C273:AG273)</f>
        <v>31</v>
      </c>
      <c r="AO278" s="173">
        <f t="shared" si="272"/>
        <v>0</v>
      </c>
      <c r="AP278" s="173">
        <f t="shared" si="273"/>
        <v>0</v>
      </c>
      <c r="AQ278" s="173">
        <f t="shared" si="274"/>
        <v>0</v>
      </c>
      <c r="AR278" s="173">
        <f t="shared" si="275"/>
        <v>0</v>
      </c>
      <c r="AS278" s="3">
        <f>COUNTIF(AH277:AH282,"手入力")</f>
        <v>0</v>
      </c>
    </row>
    <row r="279" spans="1:45" s="3" customFormat="1" ht="20.100000000000001" hidden="1" customHeight="1" outlineLevel="1">
      <c r="A279" s="3"/>
      <c r="B279" s="15" t="str">
        <f>IF($T$5&lt;&gt;"",$T$5,"-")</f>
        <v>-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55"/>
      <c r="AH279" s="78" t="str">
        <f t="shared" si="266"/>
        <v>-</v>
      </c>
      <c r="AI279" s="97">
        <f t="shared" si="267"/>
        <v>0</v>
      </c>
      <c r="AJ279" s="109" t="str">
        <f t="shared" si="268"/>
        <v/>
      </c>
      <c r="AK279" s="119" t="str">
        <f t="shared" si="269"/>
        <v>-</v>
      </c>
      <c r="AL279" s="131">
        <f t="shared" si="270"/>
        <v>0</v>
      </c>
      <c r="AM279" s="149" t="str">
        <f t="shared" si="271"/>
        <v/>
      </c>
      <c r="AN279" s="163">
        <f>COUNT(C273:AG273)</f>
        <v>31</v>
      </c>
      <c r="AO279" s="173">
        <f t="shared" si="272"/>
        <v>0</v>
      </c>
      <c r="AP279" s="173">
        <f t="shared" si="273"/>
        <v>0</v>
      </c>
      <c r="AQ279" s="173">
        <f t="shared" si="274"/>
        <v>0</v>
      </c>
      <c r="AR279" s="173">
        <f t="shared" si="275"/>
        <v>0</v>
      </c>
      <c r="AS279" s="3"/>
    </row>
    <row r="280" spans="1:45" s="3" customFormat="1" ht="20.100000000000001" hidden="1" customHeight="1" outlineLevel="1">
      <c r="A280" s="3"/>
      <c r="B280" s="15" t="str">
        <f>IF($U$5&lt;&gt;"",$U$5,"-")</f>
        <v>-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55"/>
      <c r="AH280" s="78" t="str">
        <f t="shared" si="266"/>
        <v>-</v>
      </c>
      <c r="AI280" s="97">
        <f t="shared" si="267"/>
        <v>0</v>
      </c>
      <c r="AJ280" s="109" t="str">
        <f t="shared" si="268"/>
        <v/>
      </c>
      <c r="AK280" s="119" t="str">
        <f t="shared" si="269"/>
        <v>-</v>
      </c>
      <c r="AL280" s="131">
        <f t="shared" si="270"/>
        <v>0</v>
      </c>
      <c r="AM280" s="149" t="str">
        <f t="shared" si="271"/>
        <v/>
      </c>
      <c r="AN280" s="163">
        <f>COUNT(C273:AG273)</f>
        <v>31</v>
      </c>
      <c r="AO280" s="173">
        <f t="shared" si="272"/>
        <v>0</v>
      </c>
      <c r="AP280" s="173">
        <f t="shared" si="273"/>
        <v>0</v>
      </c>
      <c r="AQ280" s="173">
        <f t="shared" si="274"/>
        <v>0</v>
      </c>
      <c r="AR280" s="173">
        <f t="shared" si="275"/>
        <v>0</v>
      </c>
      <c r="AS280" s="3"/>
    </row>
    <row r="281" spans="1:45" s="3" customFormat="1" ht="20.100000000000001" hidden="1" customHeight="1" outlineLevel="1">
      <c r="A281" s="3"/>
      <c r="B281" s="15" t="str">
        <f>IF($V$5&lt;&gt;"",$V$5,"-")</f>
        <v>-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55"/>
      <c r="AH281" s="78" t="str">
        <f t="shared" si="266"/>
        <v>-</v>
      </c>
      <c r="AI281" s="97">
        <f t="shared" si="267"/>
        <v>0</v>
      </c>
      <c r="AJ281" s="109" t="str">
        <f t="shared" si="268"/>
        <v/>
      </c>
      <c r="AK281" s="119" t="str">
        <f t="shared" si="269"/>
        <v>-</v>
      </c>
      <c r="AL281" s="131">
        <f t="shared" si="270"/>
        <v>0</v>
      </c>
      <c r="AM281" s="149" t="str">
        <f t="shared" si="271"/>
        <v/>
      </c>
      <c r="AN281" s="163">
        <f>COUNT(C273:AG273)</f>
        <v>31</v>
      </c>
      <c r="AO281" s="173">
        <f t="shared" si="272"/>
        <v>0</v>
      </c>
      <c r="AP281" s="173">
        <f t="shared" si="273"/>
        <v>0</v>
      </c>
      <c r="AQ281" s="173">
        <f t="shared" si="274"/>
        <v>0</v>
      </c>
      <c r="AR281" s="173">
        <f t="shared" si="275"/>
        <v>0</v>
      </c>
      <c r="AS281" s="3"/>
    </row>
    <row r="282" spans="1:45" s="3" customFormat="1" ht="20.100000000000001" hidden="1" customHeight="1" outlineLevel="1">
      <c r="A282" s="3"/>
      <c r="B282" s="16" t="str">
        <f>IF($W$5&lt;&gt;"",$W$5,"-")</f>
        <v>-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70"/>
      <c r="AH282" s="79" t="str">
        <f t="shared" si="266"/>
        <v>-</v>
      </c>
      <c r="AI282" s="99">
        <f t="shared" si="267"/>
        <v>0</v>
      </c>
      <c r="AJ282" s="108" t="str">
        <f t="shared" si="268"/>
        <v/>
      </c>
      <c r="AK282" s="117" t="str">
        <f t="shared" si="269"/>
        <v>-</v>
      </c>
      <c r="AL282" s="133">
        <f t="shared" si="270"/>
        <v>0</v>
      </c>
      <c r="AM282" s="147" t="str">
        <f t="shared" si="271"/>
        <v/>
      </c>
      <c r="AN282" s="163">
        <f>COUNT(C273:AG273)</f>
        <v>31</v>
      </c>
      <c r="AO282" s="173">
        <f t="shared" si="272"/>
        <v>0</v>
      </c>
      <c r="AP282" s="173">
        <f t="shared" si="273"/>
        <v>0</v>
      </c>
      <c r="AQ282" s="173">
        <f t="shared" si="274"/>
        <v>0</v>
      </c>
      <c r="AR282" s="173">
        <f t="shared" si="275"/>
        <v>0</v>
      </c>
      <c r="AS282" s="3"/>
    </row>
    <row r="283" spans="1:45" hidden="1" outlineLevel="1">
      <c r="AR283" s="4"/>
    </row>
    <row r="284" spans="1:45" s="3" customFormat="1" ht="12.95" hidden="1" customHeight="1" outlineLevel="1">
      <c r="A284" s="1"/>
      <c r="B284" s="10" t="s">
        <v>6</v>
      </c>
      <c r="C284" s="20">
        <f>DATE(YEAR(C272),MONTH(C272)+1,DAY(C272))</f>
        <v>46266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80" t="s">
        <v>31</v>
      </c>
      <c r="AI284" s="96" t="s">
        <v>20</v>
      </c>
      <c r="AJ284" s="105"/>
      <c r="AK284" s="114"/>
      <c r="AL284" s="138" t="s">
        <v>15</v>
      </c>
      <c r="AM284" s="151"/>
      <c r="AN284" s="167" t="s">
        <v>30</v>
      </c>
      <c r="AO284" s="171" t="s">
        <v>33</v>
      </c>
      <c r="AP284" s="181" t="s">
        <v>1</v>
      </c>
      <c r="AQ284" s="187"/>
      <c r="AR284" s="159"/>
      <c r="AS284" s="3"/>
    </row>
    <row r="285" spans="1:45" s="3" customFormat="1" ht="12.95" hidden="1" customHeight="1" outlineLevel="1">
      <c r="A285" s="1"/>
      <c r="B285" s="11" t="s">
        <v>9</v>
      </c>
      <c r="C285" s="21">
        <f>DATE(YEAR(C284),MONTH(C284),DAY(C284))</f>
        <v>46266</v>
      </c>
      <c r="D285" s="21">
        <f t="shared" ref="D285:AG285" si="276">IF(MONTH(DATE(YEAR(C285),MONTH(C285),DAY(C285)+1))=MONTH($C284),DATE(YEAR(C285),MONTH(C285),DAY(C285)+1),"")</f>
        <v>46267</v>
      </c>
      <c r="E285" s="21">
        <f t="shared" si="276"/>
        <v>46268</v>
      </c>
      <c r="F285" s="32">
        <f t="shared" si="276"/>
        <v>46269</v>
      </c>
      <c r="G285" s="21">
        <f t="shared" si="276"/>
        <v>46270</v>
      </c>
      <c r="H285" s="21">
        <f t="shared" si="276"/>
        <v>46271</v>
      </c>
      <c r="I285" s="21">
        <f t="shared" si="276"/>
        <v>46272</v>
      </c>
      <c r="J285" s="21">
        <f t="shared" si="276"/>
        <v>46273</v>
      </c>
      <c r="K285" s="21">
        <f t="shared" si="276"/>
        <v>46274</v>
      </c>
      <c r="L285" s="21">
        <f t="shared" si="276"/>
        <v>46275</v>
      </c>
      <c r="M285" s="21">
        <f t="shared" si="276"/>
        <v>46276</v>
      </c>
      <c r="N285" s="21">
        <f t="shared" si="276"/>
        <v>46277</v>
      </c>
      <c r="O285" s="21">
        <f t="shared" si="276"/>
        <v>46278</v>
      </c>
      <c r="P285" s="21">
        <f t="shared" si="276"/>
        <v>46279</v>
      </c>
      <c r="Q285" s="21">
        <f t="shared" si="276"/>
        <v>46280</v>
      </c>
      <c r="R285" s="21">
        <f t="shared" si="276"/>
        <v>46281</v>
      </c>
      <c r="S285" s="21">
        <f t="shared" si="276"/>
        <v>46282</v>
      </c>
      <c r="T285" s="21">
        <f t="shared" si="276"/>
        <v>46283</v>
      </c>
      <c r="U285" s="21">
        <f t="shared" si="276"/>
        <v>46284</v>
      </c>
      <c r="V285" s="21">
        <f t="shared" si="276"/>
        <v>46285</v>
      </c>
      <c r="W285" s="21">
        <f t="shared" si="276"/>
        <v>46286</v>
      </c>
      <c r="X285" s="21">
        <f t="shared" si="276"/>
        <v>46287</v>
      </c>
      <c r="Y285" s="21">
        <f t="shared" si="276"/>
        <v>46288</v>
      </c>
      <c r="Z285" s="21">
        <f t="shared" si="276"/>
        <v>46289</v>
      </c>
      <c r="AA285" s="21">
        <f t="shared" si="276"/>
        <v>46290</v>
      </c>
      <c r="AB285" s="21">
        <f t="shared" si="276"/>
        <v>46291</v>
      </c>
      <c r="AC285" s="21">
        <f t="shared" si="276"/>
        <v>46292</v>
      </c>
      <c r="AD285" s="21">
        <f t="shared" si="276"/>
        <v>46293</v>
      </c>
      <c r="AE285" s="21">
        <f t="shared" si="276"/>
        <v>46294</v>
      </c>
      <c r="AF285" s="21">
        <f t="shared" si="276"/>
        <v>46295</v>
      </c>
      <c r="AG285" s="67" t="str">
        <f t="shared" si="276"/>
        <v/>
      </c>
      <c r="AH285" s="81"/>
      <c r="AI285" s="97"/>
      <c r="AJ285" s="106"/>
      <c r="AK285" s="115"/>
      <c r="AL285" s="139"/>
      <c r="AM285" s="152"/>
      <c r="AN285" s="168"/>
      <c r="AO285" s="172"/>
      <c r="AP285" s="182"/>
      <c r="AQ285" s="187"/>
      <c r="AR285" s="159"/>
      <c r="AS285" s="3"/>
    </row>
    <row r="286" spans="1:45" s="3" customFormat="1" ht="12.95" hidden="1" customHeight="1" outlineLevel="1">
      <c r="A286" s="1"/>
      <c r="B286" s="11" t="s">
        <v>3</v>
      </c>
      <c r="C286" s="22" t="str">
        <f t="shared" ref="C286:AG286" si="277">TEXT(C285,"aaa")</f>
        <v>火</v>
      </c>
      <c r="D286" s="22" t="str">
        <f t="shared" si="277"/>
        <v>水</v>
      </c>
      <c r="E286" s="22" t="str">
        <f t="shared" si="277"/>
        <v>木</v>
      </c>
      <c r="F286" s="33" t="str">
        <f t="shared" si="277"/>
        <v>金</v>
      </c>
      <c r="G286" s="22" t="str">
        <f t="shared" si="277"/>
        <v>土</v>
      </c>
      <c r="H286" s="22" t="str">
        <f t="shared" si="277"/>
        <v>日</v>
      </c>
      <c r="I286" s="22" t="str">
        <f t="shared" si="277"/>
        <v>月</v>
      </c>
      <c r="J286" s="22" t="str">
        <f t="shared" si="277"/>
        <v>火</v>
      </c>
      <c r="K286" s="22" t="str">
        <f t="shared" si="277"/>
        <v>水</v>
      </c>
      <c r="L286" s="22" t="str">
        <f t="shared" si="277"/>
        <v>木</v>
      </c>
      <c r="M286" s="22" t="str">
        <f t="shared" si="277"/>
        <v>金</v>
      </c>
      <c r="N286" s="22" t="str">
        <f t="shared" si="277"/>
        <v>土</v>
      </c>
      <c r="O286" s="22" t="str">
        <f t="shared" si="277"/>
        <v>日</v>
      </c>
      <c r="P286" s="22" t="str">
        <f t="shared" si="277"/>
        <v>月</v>
      </c>
      <c r="Q286" s="22" t="str">
        <f t="shared" si="277"/>
        <v>火</v>
      </c>
      <c r="R286" s="22" t="str">
        <f t="shared" si="277"/>
        <v>水</v>
      </c>
      <c r="S286" s="22" t="str">
        <f t="shared" si="277"/>
        <v>木</v>
      </c>
      <c r="T286" s="22" t="str">
        <f t="shared" si="277"/>
        <v>金</v>
      </c>
      <c r="U286" s="22" t="str">
        <f t="shared" si="277"/>
        <v>土</v>
      </c>
      <c r="V286" s="22" t="str">
        <f t="shared" si="277"/>
        <v>日</v>
      </c>
      <c r="W286" s="22" t="str">
        <f t="shared" si="277"/>
        <v>月</v>
      </c>
      <c r="X286" s="22" t="str">
        <f t="shared" si="277"/>
        <v>火</v>
      </c>
      <c r="Y286" s="22" t="str">
        <f t="shared" si="277"/>
        <v>水</v>
      </c>
      <c r="Z286" s="22" t="str">
        <f t="shared" si="277"/>
        <v>木</v>
      </c>
      <c r="AA286" s="22" t="str">
        <f t="shared" si="277"/>
        <v>金</v>
      </c>
      <c r="AB286" s="22" t="str">
        <f t="shared" si="277"/>
        <v>土</v>
      </c>
      <c r="AC286" s="22" t="str">
        <f t="shared" si="277"/>
        <v>日</v>
      </c>
      <c r="AD286" s="22" t="str">
        <f t="shared" si="277"/>
        <v>月</v>
      </c>
      <c r="AE286" s="22" t="str">
        <f t="shared" si="277"/>
        <v>火</v>
      </c>
      <c r="AF286" s="22" t="str">
        <f t="shared" si="277"/>
        <v>水</v>
      </c>
      <c r="AG286" s="55" t="str">
        <f t="shared" si="277"/>
        <v/>
      </c>
      <c r="AH286" s="81"/>
      <c r="AI286" s="98" t="s">
        <v>45</v>
      </c>
      <c r="AJ286" s="112" t="s">
        <v>19</v>
      </c>
      <c r="AK286" s="116" t="s">
        <v>58</v>
      </c>
      <c r="AL286" s="140" t="s">
        <v>45</v>
      </c>
      <c r="AM286" s="153" t="s">
        <v>22</v>
      </c>
      <c r="AN286" s="167">
        <f>COUNT(C285:AG285)</f>
        <v>30</v>
      </c>
      <c r="AO286" s="171">
        <f>AN286-AH286</f>
        <v>30</v>
      </c>
      <c r="AP286" s="171">
        <f>SUM(AO$8:AO288)</f>
        <v>730</v>
      </c>
      <c r="AQ286" s="186"/>
      <c r="AR286" s="193"/>
      <c r="AS286" s="3"/>
    </row>
    <row r="287" spans="1:45" s="3" customFormat="1" ht="27" hidden="1" customHeight="1" outlineLevel="1">
      <c r="A287" s="5"/>
      <c r="B287" s="12" t="s">
        <v>11</v>
      </c>
      <c r="C287" s="23" t="str">
        <f>IFERROR(VLOOKUP(C285,祝日一覧!$A:$C,3,FALSE),"")</f>
        <v/>
      </c>
      <c r="D287" s="23" t="str">
        <f>IFERROR(VLOOKUP(D285,祝日一覧!$A:$C,3,FALSE),"")</f>
        <v/>
      </c>
      <c r="E287" s="23" t="str">
        <f>IFERROR(VLOOKUP(E285,祝日一覧!$A:$C,3,FALSE),"")</f>
        <v/>
      </c>
      <c r="F287" s="23" t="str">
        <f>IFERROR(VLOOKUP(F285,祝日一覧!$A:$C,3,FALSE),"")</f>
        <v/>
      </c>
      <c r="G287" s="23" t="str">
        <f>IFERROR(VLOOKUP(G285,祝日一覧!$A:$C,3,FALSE),"")</f>
        <v/>
      </c>
      <c r="H287" s="23" t="str">
        <f>IFERROR(VLOOKUP(H285,祝日一覧!$A:$C,3,FALSE),"")</f>
        <v/>
      </c>
      <c r="I287" s="23" t="str">
        <f>IFERROR(VLOOKUP(I285,祝日一覧!$A:$C,3,FALSE),"")</f>
        <v/>
      </c>
      <c r="J287" s="23" t="str">
        <f>IFERROR(VLOOKUP(J285,祝日一覧!$A:$C,3,FALSE),"")</f>
        <v/>
      </c>
      <c r="K287" s="23" t="str">
        <f>IFERROR(VLOOKUP(K285,祝日一覧!$A:$C,3,FALSE),"")</f>
        <v/>
      </c>
      <c r="L287" s="23" t="str">
        <f>IFERROR(VLOOKUP(L285,祝日一覧!$A:$C,3,FALSE),"")</f>
        <v/>
      </c>
      <c r="M287" s="23" t="str">
        <f>IFERROR(VLOOKUP(M285,祝日一覧!$A:$C,3,FALSE),"")</f>
        <v/>
      </c>
      <c r="N287" s="23" t="str">
        <f>IFERROR(VLOOKUP(N285,祝日一覧!$A:$C,3,FALSE),"")</f>
        <v/>
      </c>
      <c r="O287" s="23" t="str">
        <f>IFERROR(VLOOKUP(O285,祝日一覧!$A:$C,3,FALSE),"")</f>
        <v/>
      </c>
      <c r="P287" s="23" t="str">
        <f>IFERROR(VLOOKUP(P285,祝日一覧!$A:$C,3,FALSE),"")</f>
        <v/>
      </c>
      <c r="Q287" s="23" t="str">
        <f>IFERROR(VLOOKUP(Q285,祝日一覧!$A:$C,3,FALSE),"")</f>
        <v/>
      </c>
      <c r="R287" s="23" t="str">
        <f>IFERROR(VLOOKUP(R285,祝日一覧!$A:$C,3,FALSE),"")</f>
        <v/>
      </c>
      <c r="S287" s="23" t="str">
        <f>IFERROR(VLOOKUP(S285,祝日一覧!$A:$C,3,FALSE),"")</f>
        <v/>
      </c>
      <c r="T287" s="23" t="str">
        <f>IFERROR(VLOOKUP(T285,祝日一覧!$A:$C,3,FALSE),"")</f>
        <v/>
      </c>
      <c r="U287" s="23" t="str">
        <f>IFERROR(VLOOKUP(U285,祝日一覧!$A:$C,3,FALSE),"")</f>
        <v/>
      </c>
      <c r="V287" s="23" t="str">
        <f>IFERROR(VLOOKUP(V285,祝日一覧!$A:$C,3,FALSE),"")</f>
        <v/>
      </c>
      <c r="W287" s="23" t="str">
        <f>IFERROR(VLOOKUP(W285,祝日一覧!$A:$C,3,FALSE),"")</f>
        <v>敬老の日</v>
      </c>
      <c r="X287" s="23" t="str">
        <f>IFERROR(VLOOKUP(X285,祝日一覧!$A:$C,3,FALSE),"")</f>
        <v>国民の休日</v>
      </c>
      <c r="Y287" s="23" t="str">
        <f>IFERROR(VLOOKUP(Y285,祝日一覧!$A:$C,3,FALSE),"")</f>
        <v>秋分の日</v>
      </c>
      <c r="Z287" s="23" t="str">
        <f>IFERROR(VLOOKUP(Z285,祝日一覧!$A:$C,3,FALSE),"")</f>
        <v/>
      </c>
      <c r="AA287" s="23" t="str">
        <f>IFERROR(VLOOKUP(AA285,祝日一覧!$A:$C,3,FALSE),"")</f>
        <v/>
      </c>
      <c r="AB287" s="23" t="str">
        <f>IFERROR(VLOOKUP(AB285,祝日一覧!$A:$C,3,FALSE),"")</f>
        <v/>
      </c>
      <c r="AC287" s="23" t="str">
        <f>IFERROR(VLOOKUP(AC285,祝日一覧!$A:$C,3,FALSE),"")</f>
        <v/>
      </c>
      <c r="AD287" s="23" t="str">
        <f>IFERROR(VLOOKUP(AD285,祝日一覧!$A:$C,3,FALSE),"")</f>
        <v/>
      </c>
      <c r="AE287" s="23" t="str">
        <f>IFERROR(VLOOKUP(AE285,祝日一覧!$A:$C,3,FALSE),"")</f>
        <v/>
      </c>
      <c r="AF287" s="23" t="str">
        <f>IFERROR(VLOOKUP(AF285,祝日一覧!$A:$C,3,FALSE),"")</f>
        <v/>
      </c>
      <c r="AG287" s="71" t="str">
        <f>IFERROR(VLOOKUP(AG285,祝日一覧!$A:$C,3,FALSE),"")</f>
        <v/>
      </c>
      <c r="AH287" s="81"/>
      <c r="AI287" s="98"/>
      <c r="AJ287" s="112"/>
      <c r="AK287" s="116"/>
      <c r="AL287" s="141"/>
      <c r="AM287" s="154"/>
      <c r="AN287" s="168"/>
      <c r="AO287" s="172"/>
      <c r="AP287" s="172"/>
      <c r="AQ287" s="188"/>
      <c r="AR287" s="194"/>
      <c r="AS287" s="3"/>
    </row>
    <row r="288" spans="1:45" s="3" customFormat="1" ht="20.100000000000001" hidden="1" customHeight="1" outlineLevel="1">
      <c r="A288" s="3"/>
      <c r="B288" s="1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72"/>
      <c r="AH288" s="82"/>
      <c r="AI288" s="99"/>
      <c r="AJ288" s="108" t="e">
        <f>AVERAGE(AJ289:AJ294)</f>
        <v>#DIV/0!</v>
      </c>
      <c r="AK288" s="117" t="e">
        <f>IF(AJ288&gt;=0.285,"達成","未")</f>
        <v>#DIV/0!</v>
      </c>
      <c r="AL288" s="128"/>
      <c r="AM288" s="147" t="e">
        <f>AVERAGE(AM289:AM293)</f>
        <v>#DIV/0!</v>
      </c>
      <c r="AN288" s="165" t="s">
        <v>47</v>
      </c>
      <c r="AO288" s="175" t="s">
        <v>74</v>
      </c>
      <c r="AP288" s="184" t="s">
        <v>64</v>
      </c>
      <c r="AQ288" s="192" t="s">
        <v>62</v>
      </c>
      <c r="AR288" s="192" t="s">
        <v>63</v>
      </c>
      <c r="AS288" s="199" t="s">
        <v>73</v>
      </c>
    </row>
    <row r="289" spans="1:45" s="3" customFormat="1" ht="20.100000000000001" hidden="1" customHeight="1" outlineLevel="1">
      <c r="A289" s="3"/>
      <c r="B289" s="14" t="str">
        <f>IF($R$5&lt;&gt;"",$R$5,"-")</f>
        <v>-</v>
      </c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69"/>
      <c r="AH289" s="84" t="str">
        <f t="shared" ref="AH289:AH294" si="278">IF(B289="-",B289,"手入力")</f>
        <v>-</v>
      </c>
      <c r="AI289" s="96">
        <f t="shared" ref="AI289:AI294" si="279">AQ289</f>
        <v>0</v>
      </c>
      <c r="AJ289" s="111" t="str">
        <f t="shared" ref="AJ289:AJ294" si="280">IFERROR(AI289/AO289,"")</f>
        <v/>
      </c>
      <c r="AK289" s="124" t="str">
        <f t="shared" ref="AK289:AK294" si="281">IFERROR(IF(B289="-",B289,IF(AI289/AO289&gt;=0.285,"達成","未")),"-")</f>
        <v>-</v>
      </c>
      <c r="AL289" s="130">
        <f t="shared" ref="AL289:AL294" si="282">AR289</f>
        <v>0</v>
      </c>
      <c r="AM289" s="150" t="str">
        <f t="shared" ref="AM289:AM294" si="283">IFERROR(AL289/AP289,"")</f>
        <v/>
      </c>
      <c r="AN289" s="163">
        <f>COUNT(C285:AG285)</f>
        <v>30</v>
      </c>
      <c r="AO289" s="173">
        <f t="shared" ref="AO289:AO294" si="284">IF(OR(B289="-",B289=""),0,IFERROR(AN289-AH289,))</f>
        <v>0</v>
      </c>
      <c r="AP289" s="173">
        <f t="shared" ref="AP289:AP294" si="285">AO289+AP277</f>
        <v>0</v>
      </c>
      <c r="AQ289" s="172">
        <f t="shared" ref="AQ289:AQ294" si="286">COUNTIF(C289:AG289,"○")</f>
        <v>0</v>
      </c>
      <c r="AR289" s="172">
        <f t="shared" ref="AR289:AR294" si="287">AR277+AQ289</f>
        <v>0</v>
      </c>
      <c r="AS289" s="200">
        <f>IF(AS290&gt;=1,0,IF(SUM(AO289:AO294)=0,1,IF(AK288="達成",1,0)))</f>
        <v>1</v>
      </c>
    </row>
    <row r="290" spans="1:45" s="3" customFormat="1" ht="20.100000000000001" hidden="1" customHeight="1" outlineLevel="1">
      <c r="A290" s="3"/>
      <c r="B290" s="15" t="str">
        <f>IF($S$5&lt;&gt;"",$S$5,"-")</f>
        <v>-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55"/>
      <c r="AH290" s="78" t="str">
        <f t="shared" si="278"/>
        <v>-</v>
      </c>
      <c r="AI290" s="97">
        <f t="shared" si="279"/>
        <v>0</v>
      </c>
      <c r="AJ290" s="109" t="str">
        <f t="shared" si="280"/>
        <v/>
      </c>
      <c r="AK290" s="119" t="str">
        <f t="shared" si="281"/>
        <v>-</v>
      </c>
      <c r="AL290" s="131">
        <f t="shared" si="282"/>
        <v>0</v>
      </c>
      <c r="AM290" s="149" t="str">
        <f t="shared" si="283"/>
        <v/>
      </c>
      <c r="AN290" s="163">
        <f>COUNT(C285:AG285)</f>
        <v>30</v>
      </c>
      <c r="AO290" s="173">
        <f t="shared" si="284"/>
        <v>0</v>
      </c>
      <c r="AP290" s="173">
        <f t="shared" si="285"/>
        <v>0</v>
      </c>
      <c r="AQ290" s="173">
        <f t="shared" si="286"/>
        <v>0</v>
      </c>
      <c r="AR290" s="173">
        <f t="shared" si="287"/>
        <v>0</v>
      </c>
      <c r="AS290" s="3">
        <f>COUNTIF(AH289:AH294,"手入力")</f>
        <v>0</v>
      </c>
    </row>
    <row r="291" spans="1:45" s="3" customFormat="1" ht="20.100000000000001" hidden="1" customHeight="1" outlineLevel="1">
      <c r="A291" s="3"/>
      <c r="B291" s="15" t="str">
        <f>IF($T$5&lt;&gt;"",$T$5,"-")</f>
        <v>-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55"/>
      <c r="AH291" s="78" t="str">
        <f t="shared" si="278"/>
        <v>-</v>
      </c>
      <c r="AI291" s="97">
        <f t="shared" si="279"/>
        <v>0</v>
      </c>
      <c r="AJ291" s="109" t="str">
        <f t="shared" si="280"/>
        <v/>
      </c>
      <c r="AK291" s="119" t="str">
        <f t="shared" si="281"/>
        <v>-</v>
      </c>
      <c r="AL291" s="131">
        <f t="shared" si="282"/>
        <v>0</v>
      </c>
      <c r="AM291" s="149" t="str">
        <f t="shared" si="283"/>
        <v/>
      </c>
      <c r="AN291" s="163">
        <f>COUNT(C285:AG285)</f>
        <v>30</v>
      </c>
      <c r="AO291" s="173">
        <f t="shared" si="284"/>
        <v>0</v>
      </c>
      <c r="AP291" s="173">
        <f t="shared" si="285"/>
        <v>0</v>
      </c>
      <c r="AQ291" s="173">
        <f t="shared" si="286"/>
        <v>0</v>
      </c>
      <c r="AR291" s="173">
        <f t="shared" si="287"/>
        <v>0</v>
      </c>
      <c r="AS291" s="3"/>
    </row>
    <row r="292" spans="1:45" s="3" customFormat="1" ht="20.100000000000001" hidden="1" customHeight="1" outlineLevel="1">
      <c r="A292" s="3"/>
      <c r="B292" s="15" t="str">
        <f>IF($U$5&lt;&gt;"",$U$5,"-")</f>
        <v>-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55"/>
      <c r="AH292" s="78" t="str">
        <f t="shared" si="278"/>
        <v>-</v>
      </c>
      <c r="AI292" s="97">
        <f t="shared" si="279"/>
        <v>0</v>
      </c>
      <c r="AJ292" s="109" t="str">
        <f t="shared" si="280"/>
        <v/>
      </c>
      <c r="AK292" s="119" t="str">
        <f t="shared" si="281"/>
        <v>-</v>
      </c>
      <c r="AL292" s="131">
        <f t="shared" si="282"/>
        <v>0</v>
      </c>
      <c r="AM292" s="149" t="str">
        <f t="shared" si="283"/>
        <v/>
      </c>
      <c r="AN292" s="163">
        <f>COUNT(C285:AG285)</f>
        <v>30</v>
      </c>
      <c r="AO292" s="173">
        <f t="shared" si="284"/>
        <v>0</v>
      </c>
      <c r="AP292" s="173">
        <f t="shared" si="285"/>
        <v>0</v>
      </c>
      <c r="AQ292" s="173">
        <f t="shared" si="286"/>
        <v>0</v>
      </c>
      <c r="AR292" s="173">
        <f t="shared" si="287"/>
        <v>0</v>
      </c>
      <c r="AS292" s="3"/>
    </row>
    <row r="293" spans="1:45" s="3" customFormat="1" ht="20.100000000000001" hidden="1" customHeight="1" outlineLevel="1">
      <c r="A293" s="3"/>
      <c r="B293" s="15" t="str">
        <f>IF($V$5&lt;&gt;"",$V$5,"-")</f>
        <v>-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55"/>
      <c r="AH293" s="78" t="str">
        <f t="shared" si="278"/>
        <v>-</v>
      </c>
      <c r="AI293" s="97">
        <f t="shared" si="279"/>
        <v>0</v>
      </c>
      <c r="AJ293" s="109" t="str">
        <f t="shared" si="280"/>
        <v/>
      </c>
      <c r="AK293" s="119" t="str">
        <f t="shared" si="281"/>
        <v>-</v>
      </c>
      <c r="AL293" s="131">
        <f t="shared" si="282"/>
        <v>0</v>
      </c>
      <c r="AM293" s="149" t="str">
        <f t="shared" si="283"/>
        <v/>
      </c>
      <c r="AN293" s="163">
        <f>COUNT(C285:AG285)</f>
        <v>30</v>
      </c>
      <c r="AO293" s="173">
        <f t="shared" si="284"/>
        <v>0</v>
      </c>
      <c r="AP293" s="173">
        <f t="shared" si="285"/>
        <v>0</v>
      </c>
      <c r="AQ293" s="173">
        <f t="shared" si="286"/>
        <v>0</v>
      </c>
      <c r="AR293" s="173">
        <f t="shared" si="287"/>
        <v>0</v>
      </c>
      <c r="AS293" s="3"/>
    </row>
    <row r="294" spans="1:45" s="3" customFormat="1" ht="20.100000000000001" hidden="1" customHeight="1" outlineLevel="1">
      <c r="A294" s="3"/>
      <c r="B294" s="16" t="str">
        <f>IF($W$5&lt;&gt;"",$W$5,"-")</f>
        <v>-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70"/>
      <c r="AH294" s="79" t="str">
        <f t="shared" si="278"/>
        <v>-</v>
      </c>
      <c r="AI294" s="99">
        <f t="shared" si="279"/>
        <v>0</v>
      </c>
      <c r="AJ294" s="108" t="str">
        <f t="shared" si="280"/>
        <v/>
      </c>
      <c r="AK294" s="117" t="str">
        <f t="shared" si="281"/>
        <v>-</v>
      </c>
      <c r="AL294" s="133">
        <f t="shared" si="282"/>
        <v>0</v>
      </c>
      <c r="AM294" s="147" t="str">
        <f t="shared" si="283"/>
        <v/>
      </c>
      <c r="AN294" s="163">
        <f>COUNT(C285:AG285)</f>
        <v>30</v>
      </c>
      <c r="AO294" s="173">
        <f t="shared" si="284"/>
        <v>0</v>
      </c>
      <c r="AP294" s="173">
        <f t="shared" si="285"/>
        <v>0</v>
      </c>
      <c r="AQ294" s="173">
        <f t="shared" si="286"/>
        <v>0</v>
      </c>
      <c r="AR294" s="173">
        <f t="shared" si="287"/>
        <v>0</v>
      </c>
      <c r="AS294" s="3"/>
    </row>
    <row r="295" spans="1:45" hidden="1" outlineLevel="1">
      <c r="AR295" s="4"/>
    </row>
    <row r="296" spans="1:45" s="3" customFormat="1" ht="12.95" hidden="1" customHeight="1" outlineLevel="1">
      <c r="A296" s="1"/>
      <c r="B296" s="10" t="s">
        <v>6</v>
      </c>
      <c r="C296" s="20">
        <f>DATE(YEAR(C284),MONTH(C284)+1,DAY(C284))</f>
        <v>46296</v>
      </c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80" t="s">
        <v>31</v>
      </c>
      <c r="AI296" s="96" t="s">
        <v>20</v>
      </c>
      <c r="AJ296" s="105"/>
      <c r="AK296" s="114"/>
      <c r="AL296" s="138" t="s">
        <v>15</v>
      </c>
      <c r="AM296" s="151"/>
      <c r="AN296" s="167" t="s">
        <v>30</v>
      </c>
      <c r="AO296" s="171" t="s">
        <v>33</v>
      </c>
      <c r="AP296" s="181" t="s">
        <v>1</v>
      </c>
      <c r="AQ296" s="187"/>
      <c r="AR296" s="159"/>
      <c r="AS296" s="3"/>
    </row>
    <row r="297" spans="1:45" s="3" customFormat="1" ht="12.95" hidden="1" customHeight="1" outlineLevel="1">
      <c r="A297" s="1"/>
      <c r="B297" s="11" t="s">
        <v>9</v>
      </c>
      <c r="C297" s="21">
        <f>DATE(YEAR(C296),MONTH(C296),DAY(C296))</f>
        <v>46296</v>
      </c>
      <c r="D297" s="21">
        <f t="shared" ref="D297:AG297" si="288">IF(MONTH(DATE(YEAR(C297),MONTH(C297),DAY(C297)+1))=MONTH($C296),DATE(YEAR(C297),MONTH(C297),DAY(C297)+1),"")</f>
        <v>46297</v>
      </c>
      <c r="E297" s="21">
        <f t="shared" si="288"/>
        <v>46298</v>
      </c>
      <c r="F297" s="32">
        <f t="shared" si="288"/>
        <v>46299</v>
      </c>
      <c r="G297" s="21">
        <f t="shared" si="288"/>
        <v>46300</v>
      </c>
      <c r="H297" s="21">
        <f t="shared" si="288"/>
        <v>46301</v>
      </c>
      <c r="I297" s="21">
        <f t="shared" si="288"/>
        <v>46302</v>
      </c>
      <c r="J297" s="21">
        <f t="shared" si="288"/>
        <v>46303</v>
      </c>
      <c r="K297" s="21">
        <f t="shared" si="288"/>
        <v>46304</v>
      </c>
      <c r="L297" s="21">
        <f t="shared" si="288"/>
        <v>46305</v>
      </c>
      <c r="M297" s="21">
        <f t="shared" si="288"/>
        <v>46306</v>
      </c>
      <c r="N297" s="21">
        <f t="shared" si="288"/>
        <v>46307</v>
      </c>
      <c r="O297" s="21">
        <f t="shared" si="288"/>
        <v>46308</v>
      </c>
      <c r="P297" s="21">
        <f t="shared" si="288"/>
        <v>46309</v>
      </c>
      <c r="Q297" s="21">
        <f t="shared" si="288"/>
        <v>46310</v>
      </c>
      <c r="R297" s="21">
        <f t="shared" si="288"/>
        <v>46311</v>
      </c>
      <c r="S297" s="21">
        <f t="shared" si="288"/>
        <v>46312</v>
      </c>
      <c r="T297" s="21">
        <f t="shared" si="288"/>
        <v>46313</v>
      </c>
      <c r="U297" s="21">
        <f t="shared" si="288"/>
        <v>46314</v>
      </c>
      <c r="V297" s="21">
        <f t="shared" si="288"/>
        <v>46315</v>
      </c>
      <c r="W297" s="21">
        <f t="shared" si="288"/>
        <v>46316</v>
      </c>
      <c r="X297" s="21">
        <f t="shared" si="288"/>
        <v>46317</v>
      </c>
      <c r="Y297" s="21">
        <f t="shared" si="288"/>
        <v>46318</v>
      </c>
      <c r="Z297" s="21">
        <f t="shared" si="288"/>
        <v>46319</v>
      </c>
      <c r="AA297" s="21">
        <f t="shared" si="288"/>
        <v>46320</v>
      </c>
      <c r="AB297" s="21">
        <f t="shared" si="288"/>
        <v>46321</v>
      </c>
      <c r="AC297" s="21">
        <f t="shared" si="288"/>
        <v>46322</v>
      </c>
      <c r="AD297" s="21">
        <f t="shared" si="288"/>
        <v>46323</v>
      </c>
      <c r="AE297" s="21">
        <f t="shared" si="288"/>
        <v>46324</v>
      </c>
      <c r="AF297" s="21">
        <f t="shared" si="288"/>
        <v>46325</v>
      </c>
      <c r="AG297" s="67">
        <f t="shared" si="288"/>
        <v>46326</v>
      </c>
      <c r="AH297" s="81"/>
      <c r="AI297" s="97"/>
      <c r="AJ297" s="106"/>
      <c r="AK297" s="115"/>
      <c r="AL297" s="139"/>
      <c r="AM297" s="152"/>
      <c r="AN297" s="168"/>
      <c r="AO297" s="172"/>
      <c r="AP297" s="182"/>
      <c r="AQ297" s="187"/>
      <c r="AR297" s="159"/>
      <c r="AS297" s="3"/>
    </row>
    <row r="298" spans="1:45" s="3" customFormat="1" ht="12.95" hidden="1" customHeight="1" outlineLevel="1">
      <c r="A298" s="1"/>
      <c r="B298" s="11" t="s">
        <v>3</v>
      </c>
      <c r="C298" s="22" t="str">
        <f t="shared" ref="C298:AG298" si="289">TEXT(C297,"aaa")</f>
        <v>木</v>
      </c>
      <c r="D298" s="22" t="str">
        <f t="shared" si="289"/>
        <v>金</v>
      </c>
      <c r="E298" s="22" t="str">
        <f t="shared" si="289"/>
        <v>土</v>
      </c>
      <c r="F298" s="33" t="str">
        <f t="shared" si="289"/>
        <v>日</v>
      </c>
      <c r="G298" s="22" t="str">
        <f t="shared" si="289"/>
        <v>月</v>
      </c>
      <c r="H298" s="22" t="str">
        <f t="shared" si="289"/>
        <v>火</v>
      </c>
      <c r="I298" s="22" t="str">
        <f t="shared" si="289"/>
        <v>水</v>
      </c>
      <c r="J298" s="22" t="str">
        <f t="shared" si="289"/>
        <v>木</v>
      </c>
      <c r="K298" s="22" t="str">
        <f t="shared" si="289"/>
        <v>金</v>
      </c>
      <c r="L298" s="22" t="str">
        <f t="shared" si="289"/>
        <v>土</v>
      </c>
      <c r="M298" s="22" t="str">
        <f t="shared" si="289"/>
        <v>日</v>
      </c>
      <c r="N298" s="22" t="str">
        <f t="shared" si="289"/>
        <v>月</v>
      </c>
      <c r="O298" s="22" t="str">
        <f t="shared" si="289"/>
        <v>火</v>
      </c>
      <c r="P298" s="22" t="str">
        <f t="shared" si="289"/>
        <v>水</v>
      </c>
      <c r="Q298" s="22" t="str">
        <f t="shared" si="289"/>
        <v>木</v>
      </c>
      <c r="R298" s="22" t="str">
        <f t="shared" si="289"/>
        <v>金</v>
      </c>
      <c r="S298" s="22" t="str">
        <f t="shared" si="289"/>
        <v>土</v>
      </c>
      <c r="T298" s="22" t="str">
        <f t="shared" si="289"/>
        <v>日</v>
      </c>
      <c r="U298" s="22" t="str">
        <f t="shared" si="289"/>
        <v>月</v>
      </c>
      <c r="V298" s="22" t="str">
        <f t="shared" si="289"/>
        <v>火</v>
      </c>
      <c r="W298" s="22" t="str">
        <f t="shared" si="289"/>
        <v>水</v>
      </c>
      <c r="X298" s="22" t="str">
        <f t="shared" si="289"/>
        <v>木</v>
      </c>
      <c r="Y298" s="22" t="str">
        <f t="shared" si="289"/>
        <v>金</v>
      </c>
      <c r="Z298" s="22" t="str">
        <f t="shared" si="289"/>
        <v>土</v>
      </c>
      <c r="AA298" s="22" t="str">
        <f t="shared" si="289"/>
        <v>日</v>
      </c>
      <c r="AB298" s="22" t="str">
        <f t="shared" si="289"/>
        <v>月</v>
      </c>
      <c r="AC298" s="22" t="str">
        <f t="shared" si="289"/>
        <v>火</v>
      </c>
      <c r="AD298" s="22" t="str">
        <f t="shared" si="289"/>
        <v>水</v>
      </c>
      <c r="AE298" s="22" t="str">
        <f t="shared" si="289"/>
        <v>木</v>
      </c>
      <c r="AF298" s="22" t="str">
        <f t="shared" si="289"/>
        <v>金</v>
      </c>
      <c r="AG298" s="55" t="str">
        <f t="shared" si="289"/>
        <v>土</v>
      </c>
      <c r="AH298" s="81"/>
      <c r="AI298" s="98" t="s">
        <v>45</v>
      </c>
      <c r="AJ298" s="112" t="s">
        <v>19</v>
      </c>
      <c r="AK298" s="116" t="s">
        <v>58</v>
      </c>
      <c r="AL298" s="140" t="s">
        <v>45</v>
      </c>
      <c r="AM298" s="153" t="s">
        <v>22</v>
      </c>
      <c r="AN298" s="167">
        <f>COUNT(C297:AG297)</f>
        <v>31</v>
      </c>
      <c r="AO298" s="171">
        <f>AN298-AH298</f>
        <v>31</v>
      </c>
      <c r="AP298" s="171">
        <f>SUM(AO$8:AO300)</f>
        <v>761</v>
      </c>
      <c r="AQ298" s="186"/>
      <c r="AR298" s="193"/>
      <c r="AS298" s="3"/>
    </row>
    <row r="299" spans="1:45" s="3" customFormat="1" ht="27" hidden="1" customHeight="1" outlineLevel="1">
      <c r="A299" s="5"/>
      <c r="B299" s="12" t="s">
        <v>11</v>
      </c>
      <c r="C299" s="23" t="str">
        <f>IFERROR(VLOOKUP(C297,祝日一覧!$A:$C,3,FALSE),"")</f>
        <v/>
      </c>
      <c r="D299" s="23" t="str">
        <f>IFERROR(VLOOKUP(D297,祝日一覧!$A:$C,3,FALSE),"")</f>
        <v/>
      </c>
      <c r="E299" s="23" t="str">
        <f>IFERROR(VLOOKUP(E297,祝日一覧!$A:$C,3,FALSE),"")</f>
        <v/>
      </c>
      <c r="F299" s="23" t="str">
        <f>IFERROR(VLOOKUP(F297,祝日一覧!$A:$C,3,FALSE),"")</f>
        <v/>
      </c>
      <c r="G299" s="23" t="str">
        <f>IFERROR(VLOOKUP(G297,祝日一覧!$A:$C,3,FALSE),"")</f>
        <v/>
      </c>
      <c r="H299" s="23" t="str">
        <f>IFERROR(VLOOKUP(H297,祝日一覧!$A:$C,3,FALSE),"")</f>
        <v/>
      </c>
      <c r="I299" s="23" t="str">
        <f>IFERROR(VLOOKUP(I297,祝日一覧!$A:$C,3,FALSE),"")</f>
        <v/>
      </c>
      <c r="J299" s="23" t="str">
        <f>IFERROR(VLOOKUP(J297,祝日一覧!$A:$C,3,FALSE),"")</f>
        <v/>
      </c>
      <c r="K299" s="23" t="str">
        <f>IFERROR(VLOOKUP(K297,祝日一覧!$A:$C,3,FALSE),"")</f>
        <v/>
      </c>
      <c r="L299" s="23" t="str">
        <f>IFERROR(VLOOKUP(L297,祝日一覧!$A:$C,3,FALSE),"")</f>
        <v/>
      </c>
      <c r="M299" s="23" t="str">
        <f>IFERROR(VLOOKUP(M297,祝日一覧!$A:$C,3,FALSE),"")</f>
        <v/>
      </c>
      <c r="N299" s="23" t="str">
        <f>IFERROR(VLOOKUP(N297,祝日一覧!$A:$C,3,FALSE),"")</f>
        <v>スポーツの日</v>
      </c>
      <c r="O299" s="23" t="str">
        <f>IFERROR(VLOOKUP(O297,祝日一覧!$A:$C,3,FALSE),"")</f>
        <v/>
      </c>
      <c r="P299" s="23" t="str">
        <f>IFERROR(VLOOKUP(P297,祝日一覧!$A:$C,3,FALSE),"")</f>
        <v/>
      </c>
      <c r="Q299" s="23" t="str">
        <f>IFERROR(VLOOKUP(Q297,祝日一覧!$A:$C,3,FALSE),"")</f>
        <v/>
      </c>
      <c r="R299" s="23" t="str">
        <f>IFERROR(VLOOKUP(R297,祝日一覧!$A:$C,3,FALSE),"")</f>
        <v/>
      </c>
      <c r="S299" s="23" t="str">
        <f>IFERROR(VLOOKUP(S297,祝日一覧!$A:$C,3,FALSE),"")</f>
        <v/>
      </c>
      <c r="T299" s="23" t="str">
        <f>IFERROR(VLOOKUP(T297,祝日一覧!$A:$C,3,FALSE),"")</f>
        <v/>
      </c>
      <c r="U299" s="23" t="str">
        <f>IFERROR(VLOOKUP(U297,祝日一覧!$A:$C,3,FALSE),"")</f>
        <v/>
      </c>
      <c r="V299" s="23" t="str">
        <f>IFERROR(VLOOKUP(V297,祝日一覧!$A:$C,3,FALSE),"")</f>
        <v/>
      </c>
      <c r="W299" s="23" t="str">
        <f>IFERROR(VLOOKUP(W297,祝日一覧!$A:$C,3,FALSE),"")</f>
        <v/>
      </c>
      <c r="X299" s="23" t="str">
        <f>IFERROR(VLOOKUP(X297,祝日一覧!$A:$C,3,FALSE),"")</f>
        <v/>
      </c>
      <c r="Y299" s="23" t="str">
        <f>IFERROR(VLOOKUP(Y297,祝日一覧!$A:$C,3,FALSE),"")</f>
        <v/>
      </c>
      <c r="Z299" s="23" t="str">
        <f>IFERROR(VLOOKUP(Z297,祝日一覧!$A:$C,3,FALSE),"")</f>
        <v/>
      </c>
      <c r="AA299" s="23" t="str">
        <f>IFERROR(VLOOKUP(AA297,祝日一覧!$A:$C,3,FALSE),"")</f>
        <v/>
      </c>
      <c r="AB299" s="23" t="str">
        <f>IFERROR(VLOOKUP(AB297,祝日一覧!$A:$C,3,FALSE),"")</f>
        <v/>
      </c>
      <c r="AC299" s="23" t="str">
        <f>IFERROR(VLOOKUP(AC297,祝日一覧!$A:$C,3,FALSE),"")</f>
        <v/>
      </c>
      <c r="AD299" s="23" t="str">
        <f>IFERROR(VLOOKUP(AD297,祝日一覧!$A:$C,3,FALSE),"")</f>
        <v/>
      </c>
      <c r="AE299" s="23" t="str">
        <f>IFERROR(VLOOKUP(AE297,祝日一覧!$A:$C,3,FALSE),"")</f>
        <v/>
      </c>
      <c r="AF299" s="23" t="str">
        <f>IFERROR(VLOOKUP(AF297,祝日一覧!$A:$C,3,FALSE),"")</f>
        <v/>
      </c>
      <c r="AG299" s="71" t="str">
        <f>IFERROR(VLOOKUP(AG297,祝日一覧!$A:$C,3,FALSE),"")</f>
        <v/>
      </c>
      <c r="AH299" s="81"/>
      <c r="AI299" s="98"/>
      <c r="AJ299" s="112"/>
      <c r="AK299" s="116"/>
      <c r="AL299" s="141"/>
      <c r="AM299" s="154"/>
      <c r="AN299" s="168"/>
      <c r="AO299" s="172"/>
      <c r="AP299" s="172"/>
      <c r="AQ299" s="188"/>
      <c r="AR299" s="194"/>
      <c r="AS299" s="3"/>
    </row>
    <row r="300" spans="1:45" s="3" customFormat="1" ht="20.100000000000001" hidden="1" customHeight="1" outlineLevel="1">
      <c r="A300" s="3"/>
      <c r="B300" s="1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72"/>
      <c r="AH300" s="82"/>
      <c r="AI300" s="99"/>
      <c r="AJ300" s="108" t="e">
        <f>AVERAGE(AJ301:AJ306)</f>
        <v>#DIV/0!</v>
      </c>
      <c r="AK300" s="117" t="e">
        <f>IF(AJ300&gt;=0.285,"達成","未")</f>
        <v>#DIV/0!</v>
      </c>
      <c r="AL300" s="128"/>
      <c r="AM300" s="147" t="e">
        <f>AVERAGE(AM301:AM305)</f>
        <v>#DIV/0!</v>
      </c>
      <c r="AN300" s="165" t="s">
        <v>47</v>
      </c>
      <c r="AO300" s="175" t="s">
        <v>74</v>
      </c>
      <c r="AP300" s="184" t="s">
        <v>64</v>
      </c>
      <c r="AQ300" s="192" t="s">
        <v>62</v>
      </c>
      <c r="AR300" s="192" t="s">
        <v>63</v>
      </c>
      <c r="AS300" s="199" t="s">
        <v>73</v>
      </c>
    </row>
    <row r="301" spans="1:45" s="3" customFormat="1" ht="20.100000000000001" hidden="1" customHeight="1" outlineLevel="1">
      <c r="A301" s="3"/>
      <c r="B301" s="14" t="str">
        <f>IF($R$5&lt;&gt;"",$R$5,"-")</f>
        <v>-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69"/>
      <c r="AH301" s="84" t="str">
        <f t="shared" ref="AH301:AH306" si="290">IF(B301="-",B301,"手入力")</f>
        <v>-</v>
      </c>
      <c r="AI301" s="96">
        <f t="shared" ref="AI301:AI306" si="291">AQ301</f>
        <v>0</v>
      </c>
      <c r="AJ301" s="111" t="str">
        <f t="shared" ref="AJ301:AJ306" si="292">IFERROR(AI301/AO301,"")</f>
        <v/>
      </c>
      <c r="AK301" s="124" t="str">
        <f t="shared" ref="AK301:AK306" si="293">IFERROR(IF(B301="-",B301,IF(AI301/AO301&gt;=0.285,"達成","未")),"-")</f>
        <v>-</v>
      </c>
      <c r="AL301" s="130">
        <f t="shared" ref="AL301:AL306" si="294">AR301</f>
        <v>0</v>
      </c>
      <c r="AM301" s="150" t="str">
        <f t="shared" ref="AM301:AM306" si="295">IFERROR(AL301/AP301,"")</f>
        <v/>
      </c>
      <c r="AN301" s="163">
        <f>COUNT(C297:AG297)</f>
        <v>31</v>
      </c>
      <c r="AO301" s="173">
        <f t="shared" ref="AO301:AO306" si="296">IF(OR(B301="-",B301=""),0,IFERROR(AN301-AH301,))</f>
        <v>0</v>
      </c>
      <c r="AP301" s="173">
        <f t="shared" ref="AP301:AP306" si="297">AO301+AP289</f>
        <v>0</v>
      </c>
      <c r="AQ301" s="172">
        <f t="shared" ref="AQ301:AQ306" si="298">COUNTIF(C301:AG301,"○")</f>
        <v>0</v>
      </c>
      <c r="AR301" s="172">
        <f t="shared" ref="AR301:AR306" si="299">AR289+AQ301</f>
        <v>0</v>
      </c>
      <c r="AS301" s="200">
        <f>IF(AS302&gt;=1,0,IF(SUM(AO301:AO306)=0,1,IF(AK300="達成",1,0)))</f>
        <v>1</v>
      </c>
    </row>
    <row r="302" spans="1:45" s="3" customFormat="1" ht="20.100000000000001" hidden="1" customHeight="1" outlineLevel="1">
      <c r="A302" s="3"/>
      <c r="B302" s="15" t="str">
        <f>IF($S$5&lt;&gt;"",$S$5,"-")</f>
        <v>-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55"/>
      <c r="AH302" s="78" t="str">
        <f t="shared" si="290"/>
        <v>-</v>
      </c>
      <c r="AI302" s="97">
        <f t="shared" si="291"/>
        <v>0</v>
      </c>
      <c r="AJ302" s="109" t="str">
        <f t="shared" si="292"/>
        <v/>
      </c>
      <c r="AK302" s="119" t="str">
        <f t="shared" si="293"/>
        <v>-</v>
      </c>
      <c r="AL302" s="131">
        <f t="shared" si="294"/>
        <v>0</v>
      </c>
      <c r="AM302" s="149" t="str">
        <f t="shared" si="295"/>
        <v/>
      </c>
      <c r="AN302" s="163">
        <f>COUNT(C297:AG297)</f>
        <v>31</v>
      </c>
      <c r="AO302" s="173">
        <f t="shared" si="296"/>
        <v>0</v>
      </c>
      <c r="AP302" s="173">
        <f t="shared" si="297"/>
        <v>0</v>
      </c>
      <c r="AQ302" s="173">
        <f t="shared" si="298"/>
        <v>0</v>
      </c>
      <c r="AR302" s="173">
        <f t="shared" si="299"/>
        <v>0</v>
      </c>
      <c r="AS302" s="3">
        <f>COUNTIF(AH301:AH306,"手入力")</f>
        <v>0</v>
      </c>
    </row>
    <row r="303" spans="1:45" s="3" customFormat="1" ht="20.100000000000001" hidden="1" customHeight="1" outlineLevel="1">
      <c r="A303" s="3"/>
      <c r="B303" s="15" t="str">
        <f>IF($T$5&lt;&gt;"",$T$5,"-")</f>
        <v>-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55"/>
      <c r="AH303" s="78" t="str">
        <f t="shared" si="290"/>
        <v>-</v>
      </c>
      <c r="AI303" s="97">
        <f t="shared" si="291"/>
        <v>0</v>
      </c>
      <c r="AJ303" s="109" t="str">
        <f t="shared" si="292"/>
        <v/>
      </c>
      <c r="AK303" s="119" t="str">
        <f t="shared" si="293"/>
        <v>-</v>
      </c>
      <c r="AL303" s="131">
        <f t="shared" si="294"/>
        <v>0</v>
      </c>
      <c r="AM303" s="149" t="str">
        <f t="shared" si="295"/>
        <v/>
      </c>
      <c r="AN303" s="163">
        <f>COUNT(C297:AG297)</f>
        <v>31</v>
      </c>
      <c r="AO303" s="173">
        <f t="shared" si="296"/>
        <v>0</v>
      </c>
      <c r="AP303" s="173">
        <f t="shared" si="297"/>
        <v>0</v>
      </c>
      <c r="AQ303" s="173">
        <f t="shared" si="298"/>
        <v>0</v>
      </c>
      <c r="AR303" s="173">
        <f t="shared" si="299"/>
        <v>0</v>
      </c>
      <c r="AS303" s="3"/>
    </row>
    <row r="304" spans="1:45" s="3" customFormat="1" ht="20.100000000000001" hidden="1" customHeight="1" outlineLevel="1">
      <c r="A304" s="3"/>
      <c r="B304" s="15" t="str">
        <f>IF($U$5&lt;&gt;"",$U$5,"-")</f>
        <v>-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55"/>
      <c r="AH304" s="78" t="str">
        <f t="shared" si="290"/>
        <v>-</v>
      </c>
      <c r="AI304" s="97">
        <f t="shared" si="291"/>
        <v>0</v>
      </c>
      <c r="AJ304" s="109" t="str">
        <f t="shared" si="292"/>
        <v/>
      </c>
      <c r="AK304" s="119" t="str">
        <f t="shared" si="293"/>
        <v>-</v>
      </c>
      <c r="AL304" s="131">
        <f t="shared" si="294"/>
        <v>0</v>
      </c>
      <c r="AM304" s="149" t="str">
        <f t="shared" si="295"/>
        <v/>
      </c>
      <c r="AN304" s="163">
        <f>COUNT(C297:AG297)</f>
        <v>31</v>
      </c>
      <c r="AO304" s="173">
        <f t="shared" si="296"/>
        <v>0</v>
      </c>
      <c r="AP304" s="173">
        <f t="shared" si="297"/>
        <v>0</v>
      </c>
      <c r="AQ304" s="173">
        <f t="shared" si="298"/>
        <v>0</v>
      </c>
      <c r="AR304" s="173">
        <f t="shared" si="299"/>
        <v>0</v>
      </c>
      <c r="AS304" s="3"/>
    </row>
    <row r="305" spans="1:45" s="3" customFormat="1" ht="20.100000000000001" hidden="1" customHeight="1" outlineLevel="1">
      <c r="A305" s="3"/>
      <c r="B305" s="15" t="str">
        <f>IF($V$5&lt;&gt;"",$V$5,"-")</f>
        <v>-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55"/>
      <c r="AH305" s="78" t="str">
        <f t="shared" si="290"/>
        <v>-</v>
      </c>
      <c r="AI305" s="97">
        <f t="shared" si="291"/>
        <v>0</v>
      </c>
      <c r="AJ305" s="109" t="str">
        <f t="shared" si="292"/>
        <v/>
      </c>
      <c r="AK305" s="119" t="str">
        <f t="shared" si="293"/>
        <v>-</v>
      </c>
      <c r="AL305" s="131">
        <f t="shared" si="294"/>
        <v>0</v>
      </c>
      <c r="AM305" s="149" t="str">
        <f t="shared" si="295"/>
        <v/>
      </c>
      <c r="AN305" s="163">
        <f>COUNT(C297:AG297)</f>
        <v>31</v>
      </c>
      <c r="AO305" s="173">
        <f t="shared" si="296"/>
        <v>0</v>
      </c>
      <c r="AP305" s="173">
        <f t="shared" si="297"/>
        <v>0</v>
      </c>
      <c r="AQ305" s="173">
        <f t="shared" si="298"/>
        <v>0</v>
      </c>
      <c r="AR305" s="173">
        <f t="shared" si="299"/>
        <v>0</v>
      </c>
      <c r="AS305" s="3"/>
    </row>
    <row r="306" spans="1:45" s="3" customFormat="1" ht="20.100000000000001" hidden="1" customHeight="1" outlineLevel="1">
      <c r="A306" s="3"/>
      <c r="B306" s="16" t="str">
        <f>IF($W$5&lt;&gt;"",$W$5,"-")</f>
        <v>-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70"/>
      <c r="AH306" s="79" t="str">
        <f t="shared" si="290"/>
        <v>-</v>
      </c>
      <c r="AI306" s="99">
        <f t="shared" si="291"/>
        <v>0</v>
      </c>
      <c r="AJ306" s="108" t="str">
        <f t="shared" si="292"/>
        <v/>
      </c>
      <c r="AK306" s="117" t="str">
        <f t="shared" si="293"/>
        <v>-</v>
      </c>
      <c r="AL306" s="133">
        <f t="shared" si="294"/>
        <v>0</v>
      </c>
      <c r="AM306" s="147" t="str">
        <f t="shared" si="295"/>
        <v/>
      </c>
      <c r="AN306" s="163">
        <f>COUNT(C297:AG297)</f>
        <v>31</v>
      </c>
      <c r="AO306" s="173">
        <f t="shared" si="296"/>
        <v>0</v>
      </c>
      <c r="AP306" s="173">
        <f t="shared" si="297"/>
        <v>0</v>
      </c>
      <c r="AQ306" s="173">
        <f t="shared" si="298"/>
        <v>0</v>
      </c>
      <c r="AR306" s="173">
        <f t="shared" si="299"/>
        <v>0</v>
      </c>
      <c r="AS306" s="3"/>
    </row>
    <row r="307" spans="1:45" hidden="1" outlineLevel="1">
      <c r="AR307" s="4"/>
    </row>
    <row r="308" spans="1:45" s="3" customFormat="1" ht="12.95" hidden="1" customHeight="1" outlineLevel="1">
      <c r="A308" s="1"/>
      <c r="B308" s="10" t="s">
        <v>6</v>
      </c>
      <c r="C308" s="20">
        <f>DATE(YEAR(C296),MONTH(C296)+1,DAY(C296))</f>
        <v>46327</v>
      </c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80" t="s">
        <v>31</v>
      </c>
      <c r="AI308" s="96" t="s">
        <v>20</v>
      </c>
      <c r="AJ308" s="105"/>
      <c r="AK308" s="114"/>
      <c r="AL308" s="138" t="s">
        <v>15</v>
      </c>
      <c r="AM308" s="151"/>
      <c r="AN308" s="167" t="s">
        <v>30</v>
      </c>
      <c r="AO308" s="171" t="s">
        <v>33</v>
      </c>
      <c r="AP308" s="181" t="s">
        <v>1</v>
      </c>
      <c r="AQ308" s="187"/>
      <c r="AR308" s="159"/>
      <c r="AS308" s="3"/>
    </row>
    <row r="309" spans="1:45" s="3" customFormat="1" ht="12.95" hidden="1" customHeight="1" outlineLevel="1">
      <c r="A309" s="1"/>
      <c r="B309" s="11" t="s">
        <v>9</v>
      </c>
      <c r="C309" s="21">
        <f>DATE(YEAR(C308),MONTH(C308),DAY(C308))</f>
        <v>46327</v>
      </c>
      <c r="D309" s="21">
        <f t="shared" ref="D309:AG309" si="300">IF(MONTH(DATE(YEAR(C309),MONTH(C309),DAY(C309)+1))=MONTH($C308),DATE(YEAR(C309),MONTH(C309),DAY(C309)+1),"")</f>
        <v>46328</v>
      </c>
      <c r="E309" s="21">
        <f t="shared" si="300"/>
        <v>46329</v>
      </c>
      <c r="F309" s="32">
        <f t="shared" si="300"/>
        <v>46330</v>
      </c>
      <c r="G309" s="21">
        <f t="shared" si="300"/>
        <v>46331</v>
      </c>
      <c r="H309" s="21">
        <f t="shared" si="300"/>
        <v>46332</v>
      </c>
      <c r="I309" s="21">
        <f t="shared" si="300"/>
        <v>46333</v>
      </c>
      <c r="J309" s="21">
        <f t="shared" si="300"/>
        <v>46334</v>
      </c>
      <c r="K309" s="21">
        <f t="shared" si="300"/>
        <v>46335</v>
      </c>
      <c r="L309" s="21">
        <f t="shared" si="300"/>
        <v>46336</v>
      </c>
      <c r="M309" s="21">
        <f t="shared" si="300"/>
        <v>46337</v>
      </c>
      <c r="N309" s="21">
        <f t="shared" si="300"/>
        <v>46338</v>
      </c>
      <c r="O309" s="21">
        <f t="shared" si="300"/>
        <v>46339</v>
      </c>
      <c r="P309" s="21">
        <f t="shared" si="300"/>
        <v>46340</v>
      </c>
      <c r="Q309" s="21">
        <f t="shared" si="300"/>
        <v>46341</v>
      </c>
      <c r="R309" s="21">
        <f t="shared" si="300"/>
        <v>46342</v>
      </c>
      <c r="S309" s="21">
        <f t="shared" si="300"/>
        <v>46343</v>
      </c>
      <c r="T309" s="21">
        <f t="shared" si="300"/>
        <v>46344</v>
      </c>
      <c r="U309" s="21">
        <f t="shared" si="300"/>
        <v>46345</v>
      </c>
      <c r="V309" s="21">
        <f t="shared" si="300"/>
        <v>46346</v>
      </c>
      <c r="W309" s="21">
        <f t="shared" si="300"/>
        <v>46347</v>
      </c>
      <c r="X309" s="21">
        <f t="shared" si="300"/>
        <v>46348</v>
      </c>
      <c r="Y309" s="21">
        <f t="shared" si="300"/>
        <v>46349</v>
      </c>
      <c r="Z309" s="21">
        <f t="shared" si="300"/>
        <v>46350</v>
      </c>
      <c r="AA309" s="21">
        <f t="shared" si="300"/>
        <v>46351</v>
      </c>
      <c r="AB309" s="21">
        <f t="shared" si="300"/>
        <v>46352</v>
      </c>
      <c r="AC309" s="21">
        <f t="shared" si="300"/>
        <v>46353</v>
      </c>
      <c r="AD309" s="21">
        <f t="shared" si="300"/>
        <v>46354</v>
      </c>
      <c r="AE309" s="21">
        <f t="shared" si="300"/>
        <v>46355</v>
      </c>
      <c r="AF309" s="21">
        <f t="shared" si="300"/>
        <v>46356</v>
      </c>
      <c r="AG309" s="67" t="str">
        <f t="shared" si="300"/>
        <v/>
      </c>
      <c r="AH309" s="81"/>
      <c r="AI309" s="97"/>
      <c r="AJ309" s="106"/>
      <c r="AK309" s="115"/>
      <c r="AL309" s="139"/>
      <c r="AM309" s="152"/>
      <c r="AN309" s="168"/>
      <c r="AO309" s="172"/>
      <c r="AP309" s="182"/>
      <c r="AQ309" s="187"/>
      <c r="AR309" s="159"/>
      <c r="AS309" s="3"/>
    </row>
    <row r="310" spans="1:45" s="3" customFormat="1" ht="12.95" hidden="1" customHeight="1" outlineLevel="1">
      <c r="A310" s="1"/>
      <c r="B310" s="11" t="s">
        <v>3</v>
      </c>
      <c r="C310" s="22" t="str">
        <f t="shared" ref="C310:AG310" si="301">TEXT(C309,"aaa")</f>
        <v>日</v>
      </c>
      <c r="D310" s="22" t="str">
        <f t="shared" si="301"/>
        <v>月</v>
      </c>
      <c r="E310" s="22" t="str">
        <f t="shared" si="301"/>
        <v>火</v>
      </c>
      <c r="F310" s="33" t="str">
        <f t="shared" si="301"/>
        <v>水</v>
      </c>
      <c r="G310" s="22" t="str">
        <f t="shared" si="301"/>
        <v>木</v>
      </c>
      <c r="H310" s="22" t="str">
        <f t="shared" si="301"/>
        <v>金</v>
      </c>
      <c r="I310" s="22" t="str">
        <f t="shared" si="301"/>
        <v>土</v>
      </c>
      <c r="J310" s="22" t="str">
        <f t="shared" si="301"/>
        <v>日</v>
      </c>
      <c r="K310" s="22" t="str">
        <f t="shared" si="301"/>
        <v>月</v>
      </c>
      <c r="L310" s="22" t="str">
        <f t="shared" si="301"/>
        <v>火</v>
      </c>
      <c r="M310" s="22" t="str">
        <f t="shared" si="301"/>
        <v>水</v>
      </c>
      <c r="N310" s="22" t="str">
        <f t="shared" si="301"/>
        <v>木</v>
      </c>
      <c r="O310" s="22" t="str">
        <f t="shared" si="301"/>
        <v>金</v>
      </c>
      <c r="P310" s="22" t="str">
        <f t="shared" si="301"/>
        <v>土</v>
      </c>
      <c r="Q310" s="22" t="str">
        <f t="shared" si="301"/>
        <v>日</v>
      </c>
      <c r="R310" s="22" t="str">
        <f t="shared" si="301"/>
        <v>月</v>
      </c>
      <c r="S310" s="22" t="str">
        <f t="shared" si="301"/>
        <v>火</v>
      </c>
      <c r="T310" s="22" t="str">
        <f t="shared" si="301"/>
        <v>水</v>
      </c>
      <c r="U310" s="22" t="str">
        <f t="shared" si="301"/>
        <v>木</v>
      </c>
      <c r="V310" s="22" t="str">
        <f t="shared" si="301"/>
        <v>金</v>
      </c>
      <c r="W310" s="22" t="str">
        <f t="shared" si="301"/>
        <v>土</v>
      </c>
      <c r="X310" s="22" t="str">
        <f t="shared" si="301"/>
        <v>日</v>
      </c>
      <c r="Y310" s="22" t="str">
        <f t="shared" si="301"/>
        <v>月</v>
      </c>
      <c r="Z310" s="22" t="str">
        <f t="shared" si="301"/>
        <v>火</v>
      </c>
      <c r="AA310" s="22" t="str">
        <f t="shared" si="301"/>
        <v>水</v>
      </c>
      <c r="AB310" s="22" t="str">
        <f t="shared" si="301"/>
        <v>木</v>
      </c>
      <c r="AC310" s="22" t="str">
        <f t="shared" si="301"/>
        <v>金</v>
      </c>
      <c r="AD310" s="22" t="str">
        <f t="shared" si="301"/>
        <v>土</v>
      </c>
      <c r="AE310" s="22" t="str">
        <f t="shared" si="301"/>
        <v>日</v>
      </c>
      <c r="AF310" s="22" t="str">
        <f t="shared" si="301"/>
        <v>月</v>
      </c>
      <c r="AG310" s="55" t="str">
        <f t="shared" si="301"/>
        <v/>
      </c>
      <c r="AH310" s="81"/>
      <c r="AI310" s="98" t="s">
        <v>45</v>
      </c>
      <c r="AJ310" s="112" t="s">
        <v>19</v>
      </c>
      <c r="AK310" s="116" t="s">
        <v>58</v>
      </c>
      <c r="AL310" s="140" t="s">
        <v>45</v>
      </c>
      <c r="AM310" s="153" t="s">
        <v>22</v>
      </c>
      <c r="AN310" s="167">
        <f>COUNT(C309:AG309)</f>
        <v>30</v>
      </c>
      <c r="AO310" s="171">
        <f>AN310-AH310</f>
        <v>30</v>
      </c>
      <c r="AP310" s="171">
        <f>SUM(AO$8:AO312)</f>
        <v>791</v>
      </c>
      <c r="AQ310" s="186"/>
      <c r="AR310" s="193"/>
      <c r="AS310" s="3"/>
    </row>
    <row r="311" spans="1:45" s="3" customFormat="1" ht="27" hidden="1" customHeight="1" outlineLevel="1">
      <c r="A311" s="5"/>
      <c r="B311" s="12" t="s">
        <v>11</v>
      </c>
      <c r="C311" s="23" t="str">
        <f>IFERROR(VLOOKUP(C309,祝日一覧!$A:$C,3,FALSE),"")</f>
        <v/>
      </c>
      <c r="D311" s="23" t="str">
        <f>IFERROR(VLOOKUP(D309,祝日一覧!$A:$C,3,FALSE),"")</f>
        <v/>
      </c>
      <c r="E311" s="23" t="str">
        <f>IFERROR(VLOOKUP(E309,祝日一覧!$A:$C,3,FALSE),"")</f>
        <v>文化の日</v>
      </c>
      <c r="F311" s="23" t="str">
        <f>IFERROR(VLOOKUP(F309,祝日一覧!$A:$C,3,FALSE),"")</f>
        <v/>
      </c>
      <c r="G311" s="23" t="str">
        <f>IFERROR(VLOOKUP(G309,祝日一覧!$A:$C,3,FALSE),"")</f>
        <v/>
      </c>
      <c r="H311" s="23" t="str">
        <f>IFERROR(VLOOKUP(H309,祝日一覧!$A:$C,3,FALSE),"")</f>
        <v/>
      </c>
      <c r="I311" s="23" t="str">
        <f>IFERROR(VLOOKUP(I309,祝日一覧!$A:$C,3,FALSE),"")</f>
        <v/>
      </c>
      <c r="J311" s="23" t="str">
        <f>IFERROR(VLOOKUP(J309,祝日一覧!$A:$C,3,FALSE),"")</f>
        <v/>
      </c>
      <c r="K311" s="23" t="str">
        <f>IFERROR(VLOOKUP(K309,祝日一覧!$A:$C,3,FALSE),"")</f>
        <v/>
      </c>
      <c r="L311" s="23" t="str">
        <f>IFERROR(VLOOKUP(L309,祝日一覧!$A:$C,3,FALSE),"")</f>
        <v/>
      </c>
      <c r="M311" s="23" t="str">
        <f>IFERROR(VLOOKUP(M309,祝日一覧!$A:$C,3,FALSE),"")</f>
        <v/>
      </c>
      <c r="N311" s="23" t="str">
        <f>IFERROR(VLOOKUP(N309,祝日一覧!$A:$C,3,FALSE),"")</f>
        <v/>
      </c>
      <c r="O311" s="23" t="str">
        <f>IFERROR(VLOOKUP(O309,祝日一覧!$A:$C,3,FALSE),"")</f>
        <v/>
      </c>
      <c r="P311" s="23" t="str">
        <f>IFERROR(VLOOKUP(P309,祝日一覧!$A:$C,3,FALSE),"")</f>
        <v/>
      </c>
      <c r="Q311" s="23" t="str">
        <f>IFERROR(VLOOKUP(Q309,祝日一覧!$A:$C,3,FALSE),"")</f>
        <v/>
      </c>
      <c r="R311" s="23" t="str">
        <f>IFERROR(VLOOKUP(R309,祝日一覧!$A:$C,3,FALSE),"")</f>
        <v/>
      </c>
      <c r="S311" s="23" t="str">
        <f>IFERROR(VLOOKUP(S309,祝日一覧!$A:$C,3,FALSE),"")</f>
        <v/>
      </c>
      <c r="T311" s="23" t="str">
        <f>IFERROR(VLOOKUP(T309,祝日一覧!$A:$C,3,FALSE),"")</f>
        <v/>
      </c>
      <c r="U311" s="23" t="str">
        <f>IFERROR(VLOOKUP(U309,祝日一覧!$A:$C,3,FALSE),"")</f>
        <v/>
      </c>
      <c r="V311" s="23" t="str">
        <f>IFERROR(VLOOKUP(V309,祝日一覧!$A:$C,3,FALSE),"")</f>
        <v/>
      </c>
      <c r="W311" s="23" t="str">
        <f>IFERROR(VLOOKUP(W309,祝日一覧!$A:$C,3,FALSE),"")</f>
        <v/>
      </c>
      <c r="X311" s="23" t="str">
        <f>IFERROR(VLOOKUP(X309,祝日一覧!$A:$C,3,FALSE),"")</f>
        <v/>
      </c>
      <c r="Y311" s="23" t="str">
        <f>IFERROR(VLOOKUP(Y309,祝日一覧!$A:$C,3,FALSE),"")</f>
        <v>勤労感謝の日</v>
      </c>
      <c r="Z311" s="23" t="str">
        <f>IFERROR(VLOOKUP(Z309,祝日一覧!$A:$C,3,FALSE),"")</f>
        <v/>
      </c>
      <c r="AA311" s="23" t="str">
        <f>IFERROR(VLOOKUP(AA309,祝日一覧!$A:$C,3,FALSE),"")</f>
        <v/>
      </c>
      <c r="AB311" s="23" t="str">
        <f>IFERROR(VLOOKUP(AB309,祝日一覧!$A:$C,3,FALSE),"")</f>
        <v/>
      </c>
      <c r="AC311" s="23" t="str">
        <f>IFERROR(VLOOKUP(AC309,祝日一覧!$A:$C,3,FALSE),"")</f>
        <v/>
      </c>
      <c r="AD311" s="23" t="str">
        <f>IFERROR(VLOOKUP(AD309,祝日一覧!$A:$C,3,FALSE),"")</f>
        <v/>
      </c>
      <c r="AE311" s="23" t="str">
        <f>IFERROR(VLOOKUP(AE309,祝日一覧!$A:$C,3,FALSE),"")</f>
        <v/>
      </c>
      <c r="AF311" s="23" t="str">
        <f>IFERROR(VLOOKUP(AF309,祝日一覧!$A:$C,3,FALSE),"")</f>
        <v/>
      </c>
      <c r="AG311" s="71" t="str">
        <f>IFERROR(VLOOKUP(AG309,祝日一覧!$A:$C,3,FALSE),"")</f>
        <v/>
      </c>
      <c r="AH311" s="81"/>
      <c r="AI311" s="98"/>
      <c r="AJ311" s="112"/>
      <c r="AK311" s="116"/>
      <c r="AL311" s="141"/>
      <c r="AM311" s="154"/>
      <c r="AN311" s="168"/>
      <c r="AO311" s="172"/>
      <c r="AP311" s="172"/>
      <c r="AQ311" s="188"/>
      <c r="AR311" s="194"/>
      <c r="AS311" s="3"/>
    </row>
    <row r="312" spans="1:45" s="3" customFormat="1" ht="20.100000000000001" hidden="1" customHeight="1" outlineLevel="1">
      <c r="A312" s="3"/>
      <c r="B312" s="1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72"/>
      <c r="AH312" s="82"/>
      <c r="AI312" s="99"/>
      <c r="AJ312" s="108" t="e">
        <f>AVERAGE(AJ313:AJ318)</f>
        <v>#DIV/0!</v>
      </c>
      <c r="AK312" s="117" t="e">
        <f>IF(AJ312&gt;=0.285,"達成","未")</f>
        <v>#DIV/0!</v>
      </c>
      <c r="AL312" s="128"/>
      <c r="AM312" s="147" t="e">
        <f>AVERAGE(AM313:AM317)</f>
        <v>#DIV/0!</v>
      </c>
      <c r="AN312" s="165" t="s">
        <v>47</v>
      </c>
      <c r="AO312" s="175" t="s">
        <v>74</v>
      </c>
      <c r="AP312" s="184" t="s">
        <v>64</v>
      </c>
      <c r="AQ312" s="192" t="s">
        <v>62</v>
      </c>
      <c r="AR312" s="192" t="s">
        <v>63</v>
      </c>
      <c r="AS312" s="199" t="s">
        <v>73</v>
      </c>
    </row>
    <row r="313" spans="1:45" s="3" customFormat="1" ht="20.100000000000001" hidden="1" customHeight="1" outlineLevel="1">
      <c r="A313" s="3"/>
      <c r="B313" s="14" t="str">
        <f>IF($R$5&lt;&gt;"",$R$5,"-")</f>
        <v>-</v>
      </c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69"/>
      <c r="AH313" s="84" t="str">
        <f t="shared" ref="AH313:AH318" si="302">IF(B313="-",B313,"手入力")</f>
        <v>-</v>
      </c>
      <c r="AI313" s="96">
        <f t="shared" ref="AI313:AI318" si="303">AQ313</f>
        <v>0</v>
      </c>
      <c r="AJ313" s="111" t="str">
        <f t="shared" ref="AJ313:AJ318" si="304">IFERROR(AI313/AO313,"")</f>
        <v/>
      </c>
      <c r="AK313" s="124" t="str">
        <f t="shared" ref="AK313:AK318" si="305">IFERROR(IF(B313="-",B313,IF(AI313/AO313&gt;=0.285,"達成","未")),"-")</f>
        <v>-</v>
      </c>
      <c r="AL313" s="130">
        <f t="shared" ref="AL313:AL318" si="306">AR313</f>
        <v>0</v>
      </c>
      <c r="AM313" s="150" t="str">
        <f t="shared" ref="AM313:AM318" si="307">IFERROR(AL313/AP313,"")</f>
        <v/>
      </c>
      <c r="AN313" s="163">
        <f>COUNT(C309:AG309)</f>
        <v>30</v>
      </c>
      <c r="AO313" s="173">
        <f t="shared" ref="AO313:AO318" si="308">IF(OR(B313="-",B313=""),0,IFERROR(AN313-AH313,))</f>
        <v>0</v>
      </c>
      <c r="AP313" s="173">
        <f t="shared" ref="AP313:AP318" si="309">AO313+AP301</f>
        <v>0</v>
      </c>
      <c r="AQ313" s="172">
        <f t="shared" ref="AQ313:AQ318" si="310">COUNTIF(C313:AG313,"○")</f>
        <v>0</v>
      </c>
      <c r="AR313" s="172">
        <f t="shared" ref="AR313:AR318" si="311">AR301+AQ313</f>
        <v>0</v>
      </c>
      <c r="AS313" s="200">
        <f>IF(AS314&gt;=1,0,IF(SUM(AO313:AO318)=0,1,IF(AK312="達成",1,0)))</f>
        <v>1</v>
      </c>
    </row>
    <row r="314" spans="1:45" s="3" customFormat="1" ht="20.100000000000001" hidden="1" customHeight="1" outlineLevel="1">
      <c r="A314" s="3"/>
      <c r="B314" s="15" t="str">
        <f>IF($S$5&lt;&gt;"",$S$5,"-")</f>
        <v>-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55"/>
      <c r="AH314" s="78" t="str">
        <f t="shared" si="302"/>
        <v>-</v>
      </c>
      <c r="AI314" s="97">
        <f t="shared" si="303"/>
        <v>0</v>
      </c>
      <c r="AJ314" s="109" t="str">
        <f t="shared" si="304"/>
        <v/>
      </c>
      <c r="AK314" s="119" t="str">
        <f t="shared" si="305"/>
        <v>-</v>
      </c>
      <c r="AL314" s="131">
        <f t="shared" si="306"/>
        <v>0</v>
      </c>
      <c r="AM314" s="149" t="str">
        <f t="shared" si="307"/>
        <v/>
      </c>
      <c r="AN314" s="163">
        <f>COUNT(C309:AG309)</f>
        <v>30</v>
      </c>
      <c r="AO314" s="173">
        <f t="shared" si="308"/>
        <v>0</v>
      </c>
      <c r="AP314" s="173">
        <f t="shared" si="309"/>
        <v>0</v>
      </c>
      <c r="AQ314" s="173">
        <f t="shared" si="310"/>
        <v>0</v>
      </c>
      <c r="AR314" s="173">
        <f t="shared" si="311"/>
        <v>0</v>
      </c>
      <c r="AS314" s="3">
        <f>COUNTIF(AH313:AH318,"手入力")</f>
        <v>0</v>
      </c>
    </row>
    <row r="315" spans="1:45" s="3" customFormat="1" ht="20.100000000000001" hidden="1" customHeight="1" outlineLevel="1">
      <c r="A315" s="3"/>
      <c r="B315" s="15" t="str">
        <f>IF($T$5&lt;&gt;"",$T$5,"-")</f>
        <v>-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55"/>
      <c r="AH315" s="78" t="str">
        <f t="shared" si="302"/>
        <v>-</v>
      </c>
      <c r="AI315" s="97">
        <f t="shared" si="303"/>
        <v>0</v>
      </c>
      <c r="AJ315" s="109" t="str">
        <f t="shared" si="304"/>
        <v/>
      </c>
      <c r="AK315" s="119" t="str">
        <f t="shared" si="305"/>
        <v>-</v>
      </c>
      <c r="AL315" s="131">
        <f t="shared" si="306"/>
        <v>0</v>
      </c>
      <c r="AM315" s="149" t="str">
        <f t="shared" si="307"/>
        <v/>
      </c>
      <c r="AN315" s="163">
        <f>COUNT(C309:AG309)</f>
        <v>30</v>
      </c>
      <c r="AO315" s="173">
        <f t="shared" si="308"/>
        <v>0</v>
      </c>
      <c r="AP315" s="173">
        <f t="shared" si="309"/>
        <v>0</v>
      </c>
      <c r="AQ315" s="173">
        <f t="shared" si="310"/>
        <v>0</v>
      </c>
      <c r="AR315" s="173">
        <f t="shared" si="311"/>
        <v>0</v>
      </c>
      <c r="AS315" s="3"/>
    </row>
    <row r="316" spans="1:45" s="3" customFormat="1" ht="20.100000000000001" hidden="1" customHeight="1" outlineLevel="1">
      <c r="A316" s="3"/>
      <c r="B316" s="15" t="str">
        <f>IF($U$5&lt;&gt;"",$U$5,"-")</f>
        <v>-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55"/>
      <c r="AH316" s="78" t="str">
        <f t="shared" si="302"/>
        <v>-</v>
      </c>
      <c r="AI316" s="97">
        <f t="shared" si="303"/>
        <v>0</v>
      </c>
      <c r="AJ316" s="109" t="str">
        <f t="shared" si="304"/>
        <v/>
      </c>
      <c r="AK316" s="119" t="str">
        <f t="shared" si="305"/>
        <v>-</v>
      </c>
      <c r="AL316" s="131">
        <f t="shared" si="306"/>
        <v>0</v>
      </c>
      <c r="AM316" s="149" t="str">
        <f t="shared" si="307"/>
        <v/>
      </c>
      <c r="AN316" s="163">
        <f>COUNT(C309:AG309)</f>
        <v>30</v>
      </c>
      <c r="AO316" s="173">
        <f t="shared" si="308"/>
        <v>0</v>
      </c>
      <c r="AP316" s="173">
        <f t="shared" si="309"/>
        <v>0</v>
      </c>
      <c r="AQ316" s="173">
        <f t="shared" si="310"/>
        <v>0</v>
      </c>
      <c r="AR316" s="173">
        <f t="shared" si="311"/>
        <v>0</v>
      </c>
      <c r="AS316" s="3"/>
    </row>
    <row r="317" spans="1:45" s="3" customFormat="1" ht="20.100000000000001" hidden="1" customHeight="1" outlineLevel="1">
      <c r="A317" s="3"/>
      <c r="B317" s="15" t="str">
        <f>IF($V$5&lt;&gt;"",$V$5,"-")</f>
        <v>-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55"/>
      <c r="AH317" s="78" t="str">
        <f t="shared" si="302"/>
        <v>-</v>
      </c>
      <c r="AI317" s="97">
        <f t="shared" si="303"/>
        <v>0</v>
      </c>
      <c r="AJ317" s="109" t="str">
        <f t="shared" si="304"/>
        <v/>
      </c>
      <c r="AK317" s="119" t="str">
        <f t="shared" si="305"/>
        <v>-</v>
      </c>
      <c r="AL317" s="131">
        <f t="shared" si="306"/>
        <v>0</v>
      </c>
      <c r="AM317" s="149" t="str">
        <f t="shared" si="307"/>
        <v/>
      </c>
      <c r="AN317" s="163">
        <f>COUNT(C309:AG309)</f>
        <v>30</v>
      </c>
      <c r="AO317" s="173">
        <f t="shared" si="308"/>
        <v>0</v>
      </c>
      <c r="AP317" s="173">
        <f t="shared" si="309"/>
        <v>0</v>
      </c>
      <c r="AQ317" s="173">
        <f t="shared" si="310"/>
        <v>0</v>
      </c>
      <c r="AR317" s="173">
        <f t="shared" si="311"/>
        <v>0</v>
      </c>
      <c r="AS317" s="3"/>
    </row>
    <row r="318" spans="1:45" s="3" customFormat="1" ht="20.100000000000001" hidden="1" customHeight="1" outlineLevel="1">
      <c r="A318" s="3"/>
      <c r="B318" s="16" t="str">
        <f>IF($W$5&lt;&gt;"",$W$5,"-")</f>
        <v>-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70"/>
      <c r="AH318" s="79" t="str">
        <f t="shared" si="302"/>
        <v>-</v>
      </c>
      <c r="AI318" s="99">
        <f t="shared" si="303"/>
        <v>0</v>
      </c>
      <c r="AJ318" s="108" t="str">
        <f t="shared" si="304"/>
        <v/>
      </c>
      <c r="AK318" s="117" t="str">
        <f t="shared" si="305"/>
        <v>-</v>
      </c>
      <c r="AL318" s="133">
        <f t="shared" si="306"/>
        <v>0</v>
      </c>
      <c r="AM318" s="147" t="str">
        <f t="shared" si="307"/>
        <v/>
      </c>
      <c r="AN318" s="163">
        <f>COUNT(C309:AG309)</f>
        <v>30</v>
      </c>
      <c r="AO318" s="173">
        <f t="shared" si="308"/>
        <v>0</v>
      </c>
      <c r="AP318" s="173">
        <f t="shared" si="309"/>
        <v>0</v>
      </c>
      <c r="AQ318" s="173">
        <f t="shared" si="310"/>
        <v>0</v>
      </c>
      <c r="AR318" s="173">
        <f t="shared" si="311"/>
        <v>0</v>
      </c>
      <c r="AS318" s="3"/>
    </row>
    <row r="319" spans="1:45" hidden="1" outlineLevel="1">
      <c r="AR319" s="4"/>
    </row>
    <row r="320" spans="1:45" s="3" customFormat="1" ht="12.95" hidden="1" customHeight="1" outlineLevel="1">
      <c r="A320" s="1"/>
      <c r="B320" s="10" t="s">
        <v>6</v>
      </c>
      <c r="C320" s="20">
        <f>DATE(YEAR(C308),MONTH(C308)+1,DAY(C308))</f>
        <v>46357</v>
      </c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80" t="s">
        <v>31</v>
      </c>
      <c r="AI320" s="96" t="s">
        <v>20</v>
      </c>
      <c r="AJ320" s="105"/>
      <c r="AK320" s="114"/>
      <c r="AL320" s="138" t="s">
        <v>15</v>
      </c>
      <c r="AM320" s="151"/>
      <c r="AN320" s="167" t="s">
        <v>30</v>
      </c>
      <c r="AO320" s="171" t="s">
        <v>33</v>
      </c>
      <c r="AP320" s="181" t="s">
        <v>1</v>
      </c>
      <c r="AQ320" s="187"/>
      <c r="AR320" s="159"/>
      <c r="AS320" s="3"/>
    </row>
    <row r="321" spans="1:45" s="3" customFormat="1" ht="12.95" hidden="1" customHeight="1" outlineLevel="1">
      <c r="A321" s="1"/>
      <c r="B321" s="11" t="s">
        <v>9</v>
      </c>
      <c r="C321" s="21">
        <f>DATE(YEAR(C320),MONTH(C320),DAY(C320))</f>
        <v>46357</v>
      </c>
      <c r="D321" s="21">
        <f t="shared" ref="D321:AG321" si="312">IF(MONTH(DATE(YEAR(C321),MONTH(C321),DAY(C321)+1))=MONTH($C320),DATE(YEAR(C321),MONTH(C321),DAY(C321)+1),"")</f>
        <v>46358</v>
      </c>
      <c r="E321" s="21">
        <f t="shared" si="312"/>
        <v>46359</v>
      </c>
      <c r="F321" s="32">
        <f t="shared" si="312"/>
        <v>46360</v>
      </c>
      <c r="G321" s="21">
        <f t="shared" si="312"/>
        <v>46361</v>
      </c>
      <c r="H321" s="21">
        <f t="shared" si="312"/>
        <v>46362</v>
      </c>
      <c r="I321" s="21">
        <f t="shared" si="312"/>
        <v>46363</v>
      </c>
      <c r="J321" s="21">
        <f t="shared" si="312"/>
        <v>46364</v>
      </c>
      <c r="K321" s="21">
        <f t="shared" si="312"/>
        <v>46365</v>
      </c>
      <c r="L321" s="21">
        <f t="shared" si="312"/>
        <v>46366</v>
      </c>
      <c r="M321" s="21">
        <f t="shared" si="312"/>
        <v>46367</v>
      </c>
      <c r="N321" s="21">
        <f t="shared" si="312"/>
        <v>46368</v>
      </c>
      <c r="O321" s="21">
        <f t="shared" si="312"/>
        <v>46369</v>
      </c>
      <c r="P321" s="21">
        <f t="shared" si="312"/>
        <v>46370</v>
      </c>
      <c r="Q321" s="21">
        <f t="shared" si="312"/>
        <v>46371</v>
      </c>
      <c r="R321" s="21">
        <f t="shared" si="312"/>
        <v>46372</v>
      </c>
      <c r="S321" s="21">
        <f t="shared" si="312"/>
        <v>46373</v>
      </c>
      <c r="T321" s="21">
        <f t="shared" si="312"/>
        <v>46374</v>
      </c>
      <c r="U321" s="21">
        <f t="shared" si="312"/>
        <v>46375</v>
      </c>
      <c r="V321" s="21">
        <f t="shared" si="312"/>
        <v>46376</v>
      </c>
      <c r="W321" s="21">
        <f t="shared" si="312"/>
        <v>46377</v>
      </c>
      <c r="X321" s="21">
        <f t="shared" si="312"/>
        <v>46378</v>
      </c>
      <c r="Y321" s="21">
        <f t="shared" si="312"/>
        <v>46379</v>
      </c>
      <c r="Z321" s="21">
        <f t="shared" si="312"/>
        <v>46380</v>
      </c>
      <c r="AA321" s="21">
        <f t="shared" si="312"/>
        <v>46381</v>
      </c>
      <c r="AB321" s="21">
        <f t="shared" si="312"/>
        <v>46382</v>
      </c>
      <c r="AC321" s="21">
        <f t="shared" si="312"/>
        <v>46383</v>
      </c>
      <c r="AD321" s="21">
        <f t="shared" si="312"/>
        <v>46384</v>
      </c>
      <c r="AE321" s="21">
        <f t="shared" si="312"/>
        <v>46385</v>
      </c>
      <c r="AF321" s="21">
        <f t="shared" si="312"/>
        <v>46386</v>
      </c>
      <c r="AG321" s="67">
        <f t="shared" si="312"/>
        <v>46387</v>
      </c>
      <c r="AH321" s="81"/>
      <c r="AI321" s="97"/>
      <c r="AJ321" s="106"/>
      <c r="AK321" s="115"/>
      <c r="AL321" s="139"/>
      <c r="AM321" s="152"/>
      <c r="AN321" s="168"/>
      <c r="AO321" s="172"/>
      <c r="AP321" s="182"/>
      <c r="AQ321" s="187"/>
      <c r="AR321" s="159"/>
      <c r="AS321" s="3"/>
    </row>
    <row r="322" spans="1:45" s="3" customFormat="1" ht="12.95" hidden="1" customHeight="1" outlineLevel="1">
      <c r="A322" s="1"/>
      <c r="B322" s="11" t="s">
        <v>3</v>
      </c>
      <c r="C322" s="22" t="str">
        <f t="shared" ref="C322:AG322" si="313">TEXT(C321,"aaa")</f>
        <v>火</v>
      </c>
      <c r="D322" s="22" t="str">
        <f t="shared" si="313"/>
        <v>水</v>
      </c>
      <c r="E322" s="22" t="str">
        <f t="shared" si="313"/>
        <v>木</v>
      </c>
      <c r="F322" s="33" t="str">
        <f t="shared" si="313"/>
        <v>金</v>
      </c>
      <c r="G322" s="22" t="str">
        <f t="shared" si="313"/>
        <v>土</v>
      </c>
      <c r="H322" s="22" t="str">
        <f t="shared" si="313"/>
        <v>日</v>
      </c>
      <c r="I322" s="22" t="str">
        <f t="shared" si="313"/>
        <v>月</v>
      </c>
      <c r="J322" s="22" t="str">
        <f t="shared" si="313"/>
        <v>火</v>
      </c>
      <c r="K322" s="22" t="str">
        <f t="shared" si="313"/>
        <v>水</v>
      </c>
      <c r="L322" s="22" t="str">
        <f t="shared" si="313"/>
        <v>木</v>
      </c>
      <c r="M322" s="22" t="str">
        <f t="shared" si="313"/>
        <v>金</v>
      </c>
      <c r="N322" s="22" t="str">
        <f t="shared" si="313"/>
        <v>土</v>
      </c>
      <c r="O322" s="22" t="str">
        <f t="shared" si="313"/>
        <v>日</v>
      </c>
      <c r="P322" s="22" t="str">
        <f t="shared" si="313"/>
        <v>月</v>
      </c>
      <c r="Q322" s="22" t="str">
        <f t="shared" si="313"/>
        <v>火</v>
      </c>
      <c r="R322" s="22" t="str">
        <f t="shared" si="313"/>
        <v>水</v>
      </c>
      <c r="S322" s="22" t="str">
        <f t="shared" si="313"/>
        <v>木</v>
      </c>
      <c r="T322" s="22" t="str">
        <f t="shared" si="313"/>
        <v>金</v>
      </c>
      <c r="U322" s="22" t="str">
        <f t="shared" si="313"/>
        <v>土</v>
      </c>
      <c r="V322" s="22" t="str">
        <f t="shared" si="313"/>
        <v>日</v>
      </c>
      <c r="W322" s="22" t="str">
        <f t="shared" si="313"/>
        <v>月</v>
      </c>
      <c r="X322" s="22" t="str">
        <f t="shared" si="313"/>
        <v>火</v>
      </c>
      <c r="Y322" s="22" t="str">
        <f t="shared" si="313"/>
        <v>水</v>
      </c>
      <c r="Z322" s="22" t="str">
        <f t="shared" si="313"/>
        <v>木</v>
      </c>
      <c r="AA322" s="22" t="str">
        <f t="shared" si="313"/>
        <v>金</v>
      </c>
      <c r="AB322" s="22" t="str">
        <f t="shared" si="313"/>
        <v>土</v>
      </c>
      <c r="AC322" s="22" t="str">
        <f t="shared" si="313"/>
        <v>日</v>
      </c>
      <c r="AD322" s="22" t="str">
        <f t="shared" si="313"/>
        <v>月</v>
      </c>
      <c r="AE322" s="22" t="str">
        <f t="shared" si="313"/>
        <v>火</v>
      </c>
      <c r="AF322" s="22" t="str">
        <f t="shared" si="313"/>
        <v>水</v>
      </c>
      <c r="AG322" s="55" t="str">
        <f t="shared" si="313"/>
        <v>木</v>
      </c>
      <c r="AH322" s="81"/>
      <c r="AI322" s="98" t="s">
        <v>45</v>
      </c>
      <c r="AJ322" s="112" t="s">
        <v>19</v>
      </c>
      <c r="AK322" s="116" t="s">
        <v>58</v>
      </c>
      <c r="AL322" s="140" t="s">
        <v>45</v>
      </c>
      <c r="AM322" s="153" t="s">
        <v>22</v>
      </c>
      <c r="AN322" s="167">
        <f>COUNT(C321:AG321)</f>
        <v>31</v>
      </c>
      <c r="AO322" s="171">
        <f>AN322-AH322</f>
        <v>31</v>
      </c>
      <c r="AP322" s="171">
        <f>SUM(AO$8:AO324)</f>
        <v>822</v>
      </c>
      <c r="AQ322" s="186"/>
      <c r="AR322" s="193"/>
      <c r="AS322" s="3"/>
    </row>
    <row r="323" spans="1:45" s="3" customFormat="1" ht="27" hidden="1" customHeight="1" outlineLevel="1">
      <c r="A323" s="5"/>
      <c r="B323" s="12" t="s">
        <v>11</v>
      </c>
      <c r="C323" s="23" t="str">
        <f>IFERROR(VLOOKUP(C321,祝日一覧!$A:$C,3,FALSE),"")</f>
        <v/>
      </c>
      <c r="D323" s="23" t="str">
        <f>IFERROR(VLOOKUP(D321,祝日一覧!$A:$C,3,FALSE),"")</f>
        <v/>
      </c>
      <c r="E323" s="23" t="str">
        <f>IFERROR(VLOOKUP(E321,祝日一覧!$A:$C,3,FALSE),"")</f>
        <v/>
      </c>
      <c r="F323" s="23" t="str">
        <f>IFERROR(VLOOKUP(F321,祝日一覧!$A:$C,3,FALSE),"")</f>
        <v/>
      </c>
      <c r="G323" s="23" t="str">
        <f>IFERROR(VLOOKUP(G321,祝日一覧!$A:$C,3,FALSE),"")</f>
        <v/>
      </c>
      <c r="H323" s="23" t="str">
        <f>IFERROR(VLOOKUP(H321,祝日一覧!$A:$C,3,FALSE),"")</f>
        <v/>
      </c>
      <c r="I323" s="23" t="str">
        <f>IFERROR(VLOOKUP(I321,祝日一覧!$A:$C,3,FALSE),"")</f>
        <v/>
      </c>
      <c r="J323" s="23" t="str">
        <f>IFERROR(VLOOKUP(J321,祝日一覧!$A:$C,3,FALSE),"")</f>
        <v/>
      </c>
      <c r="K323" s="23" t="str">
        <f>IFERROR(VLOOKUP(K321,祝日一覧!$A:$C,3,FALSE),"")</f>
        <v/>
      </c>
      <c r="L323" s="23" t="str">
        <f>IFERROR(VLOOKUP(L321,祝日一覧!$A:$C,3,FALSE),"")</f>
        <v/>
      </c>
      <c r="M323" s="23" t="str">
        <f>IFERROR(VLOOKUP(M321,祝日一覧!$A:$C,3,FALSE),"")</f>
        <v/>
      </c>
      <c r="N323" s="23" t="str">
        <f>IFERROR(VLOOKUP(N321,祝日一覧!$A:$C,3,FALSE),"")</f>
        <v/>
      </c>
      <c r="O323" s="23" t="str">
        <f>IFERROR(VLOOKUP(O321,祝日一覧!$A:$C,3,FALSE),"")</f>
        <v/>
      </c>
      <c r="P323" s="23" t="str">
        <f>IFERROR(VLOOKUP(P321,祝日一覧!$A:$C,3,FALSE),"")</f>
        <v/>
      </c>
      <c r="Q323" s="23" t="str">
        <f>IFERROR(VLOOKUP(Q321,祝日一覧!$A:$C,3,FALSE),"")</f>
        <v/>
      </c>
      <c r="R323" s="23" t="str">
        <f>IFERROR(VLOOKUP(R321,祝日一覧!$A:$C,3,FALSE),"")</f>
        <v/>
      </c>
      <c r="S323" s="23" t="str">
        <f>IFERROR(VLOOKUP(S321,祝日一覧!$A:$C,3,FALSE),"")</f>
        <v/>
      </c>
      <c r="T323" s="23" t="str">
        <f>IFERROR(VLOOKUP(T321,祝日一覧!$A:$C,3,FALSE),"")</f>
        <v/>
      </c>
      <c r="U323" s="23" t="str">
        <f>IFERROR(VLOOKUP(U321,祝日一覧!$A:$C,3,FALSE),"")</f>
        <v/>
      </c>
      <c r="V323" s="23" t="str">
        <f>IFERROR(VLOOKUP(V321,祝日一覧!$A:$C,3,FALSE),"")</f>
        <v/>
      </c>
      <c r="W323" s="23" t="str">
        <f>IFERROR(VLOOKUP(W321,祝日一覧!$A:$C,3,FALSE),"")</f>
        <v/>
      </c>
      <c r="X323" s="23" t="str">
        <f>IFERROR(VLOOKUP(X321,祝日一覧!$A:$C,3,FALSE),"")</f>
        <v/>
      </c>
      <c r="Y323" s="23" t="str">
        <f>IFERROR(VLOOKUP(Y321,祝日一覧!$A:$C,3,FALSE),"")</f>
        <v/>
      </c>
      <c r="Z323" s="23" t="str">
        <f>IFERROR(VLOOKUP(Z321,祝日一覧!$A:$C,3,FALSE),"")</f>
        <v/>
      </c>
      <c r="AA323" s="23" t="str">
        <f>IFERROR(VLOOKUP(AA321,祝日一覧!$A:$C,3,FALSE),"")</f>
        <v/>
      </c>
      <c r="AB323" s="23" t="str">
        <f>IFERROR(VLOOKUP(AB321,祝日一覧!$A:$C,3,FALSE),"")</f>
        <v/>
      </c>
      <c r="AC323" s="23" t="str">
        <f>IFERROR(VLOOKUP(AC321,祝日一覧!$A:$C,3,FALSE),"")</f>
        <v/>
      </c>
      <c r="AD323" s="23" t="str">
        <f>IFERROR(VLOOKUP(AD321,祝日一覧!$A:$C,3,FALSE),"")</f>
        <v/>
      </c>
      <c r="AE323" s="23" t="str">
        <f>IFERROR(VLOOKUP(AE321,祝日一覧!$A:$C,3,FALSE),"")</f>
        <v>年末年始休暇</v>
      </c>
      <c r="AF323" s="23" t="str">
        <f>IFERROR(VLOOKUP(AF321,祝日一覧!$A:$C,3,FALSE),"")</f>
        <v>年末年始休暇</v>
      </c>
      <c r="AG323" s="71" t="str">
        <f>IFERROR(VLOOKUP(AG321,祝日一覧!$A:$C,3,FALSE),"")</f>
        <v>年末年始休暇</v>
      </c>
      <c r="AH323" s="81"/>
      <c r="AI323" s="98"/>
      <c r="AJ323" s="112"/>
      <c r="AK323" s="116"/>
      <c r="AL323" s="141"/>
      <c r="AM323" s="154"/>
      <c r="AN323" s="168"/>
      <c r="AO323" s="172"/>
      <c r="AP323" s="172"/>
      <c r="AQ323" s="188"/>
      <c r="AR323" s="194"/>
      <c r="AS323" s="3"/>
    </row>
    <row r="324" spans="1:45" s="3" customFormat="1" ht="20.100000000000001" hidden="1" customHeight="1" outlineLevel="1">
      <c r="A324" s="3"/>
      <c r="B324" s="1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72"/>
      <c r="AH324" s="82"/>
      <c r="AI324" s="99"/>
      <c r="AJ324" s="108" t="e">
        <f>AVERAGE(AJ325:AJ330)</f>
        <v>#DIV/0!</v>
      </c>
      <c r="AK324" s="117" t="e">
        <f>IF(AJ324&gt;=0.285,"達成","未")</f>
        <v>#DIV/0!</v>
      </c>
      <c r="AL324" s="128"/>
      <c r="AM324" s="147" t="e">
        <f>AVERAGE(AM325:AM329)</f>
        <v>#DIV/0!</v>
      </c>
      <c r="AN324" s="165" t="s">
        <v>47</v>
      </c>
      <c r="AO324" s="175" t="s">
        <v>74</v>
      </c>
      <c r="AP324" s="184" t="s">
        <v>64</v>
      </c>
      <c r="AQ324" s="192" t="s">
        <v>62</v>
      </c>
      <c r="AR324" s="192" t="s">
        <v>63</v>
      </c>
      <c r="AS324" s="199" t="s">
        <v>73</v>
      </c>
    </row>
    <row r="325" spans="1:45" s="3" customFormat="1" ht="20.100000000000001" hidden="1" customHeight="1" outlineLevel="1">
      <c r="A325" s="3"/>
      <c r="B325" s="14" t="str">
        <f>IF($R$5&lt;&gt;"",$R$5,"-")</f>
        <v>-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69"/>
      <c r="AH325" s="84" t="str">
        <f t="shared" ref="AH325:AH330" si="314">IF(B325="-",B325,"手入力")</f>
        <v>-</v>
      </c>
      <c r="AI325" s="96">
        <f t="shared" ref="AI325:AI330" si="315">AQ325</f>
        <v>0</v>
      </c>
      <c r="AJ325" s="111" t="str">
        <f t="shared" ref="AJ325:AJ330" si="316">IFERROR(AI325/AO325,"")</f>
        <v/>
      </c>
      <c r="AK325" s="124" t="str">
        <f t="shared" ref="AK325:AK330" si="317">IFERROR(IF(B325="-",B325,IF(AI325/AO325&gt;=0.285,"達成","未")),"-")</f>
        <v>-</v>
      </c>
      <c r="AL325" s="130">
        <f t="shared" ref="AL325:AL330" si="318">AR325</f>
        <v>0</v>
      </c>
      <c r="AM325" s="150" t="str">
        <f t="shared" ref="AM325:AM330" si="319">IFERROR(AL325/AP325,"")</f>
        <v/>
      </c>
      <c r="AN325" s="163">
        <f>COUNT(C321:AG321)</f>
        <v>31</v>
      </c>
      <c r="AO325" s="173">
        <f t="shared" ref="AO325:AO330" si="320">IF(OR(B325="-",B325=""),0,IFERROR(AN325-AH325,))</f>
        <v>0</v>
      </c>
      <c r="AP325" s="173">
        <f t="shared" ref="AP325:AP330" si="321">AO325+AP313</f>
        <v>0</v>
      </c>
      <c r="AQ325" s="172">
        <f t="shared" ref="AQ325:AQ330" si="322">COUNTIF(C325:AG325,"○")</f>
        <v>0</v>
      </c>
      <c r="AR325" s="172">
        <f t="shared" ref="AR325:AR330" si="323">AR313+AQ325</f>
        <v>0</v>
      </c>
      <c r="AS325" s="200">
        <f>IF(AS326&gt;=1,0,IF(SUM(AO325:AO330)=0,1,IF(AK324="達成",1,0)))</f>
        <v>1</v>
      </c>
    </row>
    <row r="326" spans="1:45" s="3" customFormat="1" ht="20.100000000000001" hidden="1" customHeight="1" outlineLevel="1">
      <c r="A326" s="3"/>
      <c r="B326" s="15" t="str">
        <f>IF($S$5&lt;&gt;"",$S$5,"-")</f>
        <v>-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55"/>
      <c r="AH326" s="78" t="str">
        <f t="shared" si="314"/>
        <v>-</v>
      </c>
      <c r="AI326" s="97">
        <f t="shared" si="315"/>
        <v>0</v>
      </c>
      <c r="AJ326" s="109" t="str">
        <f t="shared" si="316"/>
        <v/>
      </c>
      <c r="AK326" s="119" t="str">
        <f t="shared" si="317"/>
        <v>-</v>
      </c>
      <c r="AL326" s="131">
        <f t="shared" si="318"/>
        <v>0</v>
      </c>
      <c r="AM326" s="149" t="str">
        <f t="shared" si="319"/>
        <v/>
      </c>
      <c r="AN326" s="163">
        <f>COUNT(C321:AG321)</f>
        <v>31</v>
      </c>
      <c r="AO326" s="173">
        <f t="shared" si="320"/>
        <v>0</v>
      </c>
      <c r="AP326" s="173">
        <f t="shared" si="321"/>
        <v>0</v>
      </c>
      <c r="AQ326" s="173">
        <f t="shared" si="322"/>
        <v>0</v>
      </c>
      <c r="AR326" s="173">
        <f t="shared" si="323"/>
        <v>0</v>
      </c>
      <c r="AS326" s="3">
        <f>COUNTIF(AH325:AH330,"手入力")</f>
        <v>0</v>
      </c>
    </row>
    <row r="327" spans="1:45" s="3" customFormat="1" ht="20.100000000000001" hidden="1" customHeight="1" outlineLevel="1">
      <c r="A327" s="3"/>
      <c r="B327" s="15" t="str">
        <f>IF($T$5&lt;&gt;"",$T$5,"-")</f>
        <v>-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55"/>
      <c r="AH327" s="78" t="str">
        <f t="shared" si="314"/>
        <v>-</v>
      </c>
      <c r="AI327" s="97">
        <f t="shared" si="315"/>
        <v>0</v>
      </c>
      <c r="AJ327" s="109" t="str">
        <f t="shared" si="316"/>
        <v/>
      </c>
      <c r="AK327" s="119" t="str">
        <f t="shared" si="317"/>
        <v>-</v>
      </c>
      <c r="AL327" s="131">
        <f t="shared" si="318"/>
        <v>0</v>
      </c>
      <c r="AM327" s="149" t="str">
        <f t="shared" si="319"/>
        <v/>
      </c>
      <c r="AN327" s="163">
        <f>COUNT(C321:AG321)</f>
        <v>31</v>
      </c>
      <c r="AO327" s="173">
        <f t="shared" si="320"/>
        <v>0</v>
      </c>
      <c r="AP327" s="173">
        <f t="shared" si="321"/>
        <v>0</v>
      </c>
      <c r="AQ327" s="173">
        <f t="shared" si="322"/>
        <v>0</v>
      </c>
      <c r="AR327" s="173">
        <f t="shared" si="323"/>
        <v>0</v>
      </c>
      <c r="AS327" s="3"/>
    </row>
    <row r="328" spans="1:45" s="3" customFormat="1" ht="20.100000000000001" hidden="1" customHeight="1" outlineLevel="1">
      <c r="A328" s="3"/>
      <c r="B328" s="15" t="str">
        <f>IF($U$5&lt;&gt;"",$U$5,"-")</f>
        <v>-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55"/>
      <c r="AH328" s="78" t="str">
        <f t="shared" si="314"/>
        <v>-</v>
      </c>
      <c r="AI328" s="97">
        <f t="shared" si="315"/>
        <v>0</v>
      </c>
      <c r="AJ328" s="109" t="str">
        <f t="shared" si="316"/>
        <v/>
      </c>
      <c r="AK328" s="119" t="str">
        <f t="shared" si="317"/>
        <v>-</v>
      </c>
      <c r="AL328" s="131">
        <f t="shared" si="318"/>
        <v>0</v>
      </c>
      <c r="AM328" s="149" t="str">
        <f t="shared" si="319"/>
        <v/>
      </c>
      <c r="AN328" s="163">
        <f>COUNT(C321:AG321)</f>
        <v>31</v>
      </c>
      <c r="AO328" s="173">
        <f t="shared" si="320"/>
        <v>0</v>
      </c>
      <c r="AP328" s="173">
        <f t="shared" si="321"/>
        <v>0</v>
      </c>
      <c r="AQ328" s="173">
        <f t="shared" si="322"/>
        <v>0</v>
      </c>
      <c r="AR328" s="173">
        <f t="shared" si="323"/>
        <v>0</v>
      </c>
      <c r="AS328" s="3"/>
    </row>
    <row r="329" spans="1:45" s="3" customFormat="1" ht="20.100000000000001" hidden="1" customHeight="1" outlineLevel="1">
      <c r="A329" s="3"/>
      <c r="B329" s="15" t="str">
        <f>IF($V$5&lt;&gt;"",$V$5,"-")</f>
        <v>-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55"/>
      <c r="AH329" s="78" t="str">
        <f t="shared" si="314"/>
        <v>-</v>
      </c>
      <c r="AI329" s="97">
        <f t="shared" si="315"/>
        <v>0</v>
      </c>
      <c r="AJ329" s="109" t="str">
        <f t="shared" si="316"/>
        <v/>
      </c>
      <c r="AK329" s="119" t="str">
        <f t="shared" si="317"/>
        <v>-</v>
      </c>
      <c r="AL329" s="131">
        <f t="shared" si="318"/>
        <v>0</v>
      </c>
      <c r="AM329" s="149" t="str">
        <f t="shared" si="319"/>
        <v/>
      </c>
      <c r="AN329" s="163">
        <f>COUNT(C321:AG321)</f>
        <v>31</v>
      </c>
      <c r="AO329" s="173">
        <f t="shared" si="320"/>
        <v>0</v>
      </c>
      <c r="AP329" s="173">
        <f t="shared" si="321"/>
        <v>0</v>
      </c>
      <c r="AQ329" s="173">
        <f t="shared" si="322"/>
        <v>0</v>
      </c>
      <c r="AR329" s="173">
        <f t="shared" si="323"/>
        <v>0</v>
      </c>
      <c r="AS329" s="3"/>
    </row>
    <row r="330" spans="1:45" s="3" customFormat="1" ht="20.100000000000001" hidden="1" customHeight="1" outlineLevel="1">
      <c r="A330" s="3"/>
      <c r="B330" s="16" t="str">
        <f>IF($W$5&lt;&gt;"",$W$5,"-")</f>
        <v>-</v>
      </c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70"/>
      <c r="AH330" s="79" t="str">
        <f t="shared" si="314"/>
        <v>-</v>
      </c>
      <c r="AI330" s="99">
        <f t="shared" si="315"/>
        <v>0</v>
      </c>
      <c r="AJ330" s="108" t="str">
        <f t="shared" si="316"/>
        <v/>
      </c>
      <c r="AK330" s="117" t="str">
        <f t="shared" si="317"/>
        <v>-</v>
      </c>
      <c r="AL330" s="133">
        <f t="shared" si="318"/>
        <v>0</v>
      </c>
      <c r="AM330" s="147" t="str">
        <f t="shared" si="319"/>
        <v/>
      </c>
      <c r="AN330" s="163">
        <f>COUNT(C321:AG321)</f>
        <v>31</v>
      </c>
      <c r="AO330" s="173">
        <f t="shared" si="320"/>
        <v>0</v>
      </c>
      <c r="AP330" s="173">
        <f t="shared" si="321"/>
        <v>0</v>
      </c>
      <c r="AQ330" s="173">
        <f t="shared" si="322"/>
        <v>0</v>
      </c>
      <c r="AR330" s="173">
        <f t="shared" si="323"/>
        <v>0</v>
      </c>
      <c r="AS330" s="3"/>
    </row>
    <row r="331" spans="1:45" hidden="1" outlineLevel="1">
      <c r="AR331" s="4"/>
    </row>
    <row r="332" spans="1:45" s="3" customFormat="1" ht="12.95" hidden="1" customHeight="1" outlineLevel="1">
      <c r="A332" s="1"/>
      <c r="B332" s="10" t="s">
        <v>6</v>
      </c>
      <c r="C332" s="20">
        <f>DATE(YEAR(C320),MONTH(C320)+1,DAY(C320))</f>
        <v>46388</v>
      </c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80" t="s">
        <v>31</v>
      </c>
      <c r="AI332" s="96" t="s">
        <v>20</v>
      </c>
      <c r="AJ332" s="105"/>
      <c r="AK332" s="114"/>
      <c r="AL332" s="138" t="s">
        <v>15</v>
      </c>
      <c r="AM332" s="151"/>
      <c r="AN332" s="167" t="s">
        <v>30</v>
      </c>
      <c r="AO332" s="171" t="s">
        <v>33</v>
      </c>
      <c r="AP332" s="181" t="s">
        <v>1</v>
      </c>
      <c r="AQ332" s="187"/>
      <c r="AR332" s="159"/>
      <c r="AS332" s="3"/>
    </row>
    <row r="333" spans="1:45" s="3" customFormat="1" ht="12.95" hidden="1" customHeight="1" outlineLevel="1">
      <c r="A333" s="1"/>
      <c r="B333" s="11" t="s">
        <v>9</v>
      </c>
      <c r="C333" s="21">
        <f>DATE(YEAR(C332),MONTH(C332),DAY(C332))</f>
        <v>46388</v>
      </c>
      <c r="D333" s="21">
        <f t="shared" ref="D333:AG333" si="324">IF(MONTH(DATE(YEAR(C333),MONTH(C333),DAY(C333)+1))=MONTH($C332),DATE(YEAR(C333),MONTH(C333),DAY(C333)+1),"")</f>
        <v>46389</v>
      </c>
      <c r="E333" s="21">
        <f t="shared" si="324"/>
        <v>46390</v>
      </c>
      <c r="F333" s="32">
        <f t="shared" si="324"/>
        <v>46391</v>
      </c>
      <c r="G333" s="21">
        <f t="shared" si="324"/>
        <v>46392</v>
      </c>
      <c r="H333" s="21">
        <f t="shared" si="324"/>
        <v>46393</v>
      </c>
      <c r="I333" s="21">
        <f t="shared" si="324"/>
        <v>46394</v>
      </c>
      <c r="J333" s="21">
        <f t="shared" si="324"/>
        <v>46395</v>
      </c>
      <c r="K333" s="21">
        <f t="shared" si="324"/>
        <v>46396</v>
      </c>
      <c r="L333" s="21">
        <f t="shared" si="324"/>
        <v>46397</v>
      </c>
      <c r="M333" s="21">
        <f t="shared" si="324"/>
        <v>46398</v>
      </c>
      <c r="N333" s="21">
        <f t="shared" si="324"/>
        <v>46399</v>
      </c>
      <c r="O333" s="21">
        <f t="shared" si="324"/>
        <v>46400</v>
      </c>
      <c r="P333" s="21">
        <f t="shared" si="324"/>
        <v>46401</v>
      </c>
      <c r="Q333" s="21">
        <f t="shared" si="324"/>
        <v>46402</v>
      </c>
      <c r="R333" s="21">
        <f t="shared" si="324"/>
        <v>46403</v>
      </c>
      <c r="S333" s="21">
        <f t="shared" si="324"/>
        <v>46404</v>
      </c>
      <c r="T333" s="21">
        <f t="shared" si="324"/>
        <v>46405</v>
      </c>
      <c r="U333" s="21">
        <f t="shared" si="324"/>
        <v>46406</v>
      </c>
      <c r="V333" s="21">
        <f t="shared" si="324"/>
        <v>46407</v>
      </c>
      <c r="W333" s="21">
        <f t="shared" si="324"/>
        <v>46408</v>
      </c>
      <c r="X333" s="21">
        <f t="shared" si="324"/>
        <v>46409</v>
      </c>
      <c r="Y333" s="21">
        <f t="shared" si="324"/>
        <v>46410</v>
      </c>
      <c r="Z333" s="21">
        <f t="shared" si="324"/>
        <v>46411</v>
      </c>
      <c r="AA333" s="21">
        <f t="shared" si="324"/>
        <v>46412</v>
      </c>
      <c r="AB333" s="21">
        <f t="shared" si="324"/>
        <v>46413</v>
      </c>
      <c r="AC333" s="21">
        <f t="shared" si="324"/>
        <v>46414</v>
      </c>
      <c r="AD333" s="21">
        <f t="shared" si="324"/>
        <v>46415</v>
      </c>
      <c r="AE333" s="21">
        <f t="shared" si="324"/>
        <v>46416</v>
      </c>
      <c r="AF333" s="21">
        <f t="shared" si="324"/>
        <v>46417</v>
      </c>
      <c r="AG333" s="67">
        <f t="shared" si="324"/>
        <v>46418</v>
      </c>
      <c r="AH333" s="81"/>
      <c r="AI333" s="97"/>
      <c r="AJ333" s="106"/>
      <c r="AK333" s="115"/>
      <c r="AL333" s="139"/>
      <c r="AM333" s="152"/>
      <c r="AN333" s="168"/>
      <c r="AO333" s="172"/>
      <c r="AP333" s="182"/>
      <c r="AQ333" s="187"/>
      <c r="AR333" s="159"/>
      <c r="AS333" s="3"/>
    </row>
    <row r="334" spans="1:45" s="3" customFormat="1" ht="12.95" hidden="1" customHeight="1" outlineLevel="1">
      <c r="A334" s="1"/>
      <c r="B334" s="11" t="s">
        <v>3</v>
      </c>
      <c r="C334" s="22" t="str">
        <f t="shared" ref="C334:AG334" si="325">TEXT(C333,"aaa")</f>
        <v>金</v>
      </c>
      <c r="D334" s="22" t="str">
        <f t="shared" si="325"/>
        <v>土</v>
      </c>
      <c r="E334" s="22" t="str">
        <f t="shared" si="325"/>
        <v>日</v>
      </c>
      <c r="F334" s="33" t="str">
        <f t="shared" si="325"/>
        <v>月</v>
      </c>
      <c r="G334" s="22" t="str">
        <f t="shared" si="325"/>
        <v>火</v>
      </c>
      <c r="H334" s="22" t="str">
        <f t="shared" si="325"/>
        <v>水</v>
      </c>
      <c r="I334" s="22" t="str">
        <f t="shared" si="325"/>
        <v>木</v>
      </c>
      <c r="J334" s="22" t="str">
        <f t="shared" si="325"/>
        <v>金</v>
      </c>
      <c r="K334" s="22" t="str">
        <f t="shared" si="325"/>
        <v>土</v>
      </c>
      <c r="L334" s="22" t="str">
        <f t="shared" si="325"/>
        <v>日</v>
      </c>
      <c r="M334" s="22" t="str">
        <f t="shared" si="325"/>
        <v>月</v>
      </c>
      <c r="N334" s="22" t="str">
        <f t="shared" si="325"/>
        <v>火</v>
      </c>
      <c r="O334" s="22" t="str">
        <f t="shared" si="325"/>
        <v>水</v>
      </c>
      <c r="P334" s="22" t="str">
        <f t="shared" si="325"/>
        <v>木</v>
      </c>
      <c r="Q334" s="22" t="str">
        <f t="shared" si="325"/>
        <v>金</v>
      </c>
      <c r="R334" s="22" t="str">
        <f t="shared" si="325"/>
        <v>土</v>
      </c>
      <c r="S334" s="22" t="str">
        <f t="shared" si="325"/>
        <v>日</v>
      </c>
      <c r="T334" s="22" t="str">
        <f t="shared" si="325"/>
        <v>月</v>
      </c>
      <c r="U334" s="22" t="str">
        <f t="shared" si="325"/>
        <v>火</v>
      </c>
      <c r="V334" s="22" t="str">
        <f t="shared" si="325"/>
        <v>水</v>
      </c>
      <c r="W334" s="22" t="str">
        <f t="shared" si="325"/>
        <v>木</v>
      </c>
      <c r="X334" s="22" t="str">
        <f t="shared" si="325"/>
        <v>金</v>
      </c>
      <c r="Y334" s="22" t="str">
        <f t="shared" si="325"/>
        <v>土</v>
      </c>
      <c r="Z334" s="22" t="str">
        <f t="shared" si="325"/>
        <v>日</v>
      </c>
      <c r="AA334" s="22" t="str">
        <f t="shared" si="325"/>
        <v>月</v>
      </c>
      <c r="AB334" s="22" t="str">
        <f t="shared" si="325"/>
        <v>火</v>
      </c>
      <c r="AC334" s="22" t="str">
        <f t="shared" si="325"/>
        <v>水</v>
      </c>
      <c r="AD334" s="22" t="str">
        <f t="shared" si="325"/>
        <v>木</v>
      </c>
      <c r="AE334" s="22" t="str">
        <f t="shared" si="325"/>
        <v>金</v>
      </c>
      <c r="AF334" s="22" t="str">
        <f t="shared" si="325"/>
        <v>土</v>
      </c>
      <c r="AG334" s="55" t="str">
        <f t="shared" si="325"/>
        <v>日</v>
      </c>
      <c r="AH334" s="81"/>
      <c r="AI334" s="98" t="s">
        <v>45</v>
      </c>
      <c r="AJ334" s="112" t="s">
        <v>19</v>
      </c>
      <c r="AK334" s="116" t="s">
        <v>58</v>
      </c>
      <c r="AL334" s="140" t="s">
        <v>45</v>
      </c>
      <c r="AM334" s="153" t="s">
        <v>22</v>
      </c>
      <c r="AN334" s="167">
        <f>COUNT(C333:AG333)</f>
        <v>31</v>
      </c>
      <c r="AO334" s="171">
        <f>AN334-AH334</f>
        <v>31</v>
      </c>
      <c r="AP334" s="171">
        <f>SUM(AO$8:AO336)</f>
        <v>853</v>
      </c>
      <c r="AQ334" s="186"/>
      <c r="AR334" s="193"/>
      <c r="AS334" s="3"/>
    </row>
    <row r="335" spans="1:45" s="3" customFormat="1" ht="27" hidden="1" customHeight="1" outlineLevel="1">
      <c r="A335" s="5"/>
      <c r="B335" s="12" t="s">
        <v>11</v>
      </c>
      <c r="C335" s="23" t="str">
        <f>IFERROR(VLOOKUP(C333,祝日一覧!$A:$C,3,FALSE),"")</f>
        <v>元日</v>
      </c>
      <c r="D335" s="23" t="str">
        <f>IFERROR(VLOOKUP(D333,祝日一覧!$A:$C,3,FALSE),"")</f>
        <v>年末年始休暇</v>
      </c>
      <c r="E335" s="23" t="str">
        <f>IFERROR(VLOOKUP(E333,祝日一覧!$A:$C,3,FALSE),"")</f>
        <v>年末年始休暇</v>
      </c>
      <c r="F335" s="23" t="str">
        <f>IFERROR(VLOOKUP(F333,祝日一覧!$A:$C,3,FALSE),"")</f>
        <v/>
      </c>
      <c r="G335" s="23" t="str">
        <f>IFERROR(VLOOKUP(G333,祝日一覧!$A:$C,3,FALSE),"")</f>
        <v/>
      </c>
      <c r="H335" s="23" t="str">
        <f>IFERROR(VLOOKUP(H333,祝日一覧!$A:$C,3,FALSE),"")</f>
        <v/>
      </c>
      <c r="I335" s="23" t="str">
        <f>IFERROR(VLOOKUP(I333,祝日一覧!$A:$C,3,FALSE),"")</f>
        <v/>
      </c>
      <c r="J335" s="23" t="str">
        <f>IFERROR(VLOOKUP(J333,祝日一覧!$A:$C,3,FALSE),"")</f>
        <v/>
      </c>
      <c r="K335" s="23" t="str">
        <f>IFERROR(VLOOKUP(K333,祝日一覧!$A:$C,3,FALSE),"")</f>
        <v/>
      </c>
      <c r="L335" s="23" t="str">
        <f>IFERROR(VLOOKUP(L333,祝日一覧!$A:$C,3,FALSE),"")</f>
        <v/>
      </c>
      <c r="M335" s="23" t="str">
        <f>IFERROR(VLOOKUP(M333,祝日一覧!$A:$C,3,FALSE),"")</f>
        <v>成人の日</v>
      </c>
      <c r="N335" s="23" t="str">
        <f>IFERROR(VLOOKUP(N333,祝日一覧!$A:$C,3,FALSE),"")</f>
        <v/>
      </c>
      <c r="O335" s="23" t="str">
        <f>IFERROR(VLOOKUP(O333,祝日一覧!$A:$C,3,FALSE),"")</f>
        <v/>
      </c>
      <c r="P335" s="23" t="str">
        <f>IFERROR(VLOOKUP(P333,祝日一覧!$A:$C,3,FALSE),"")</f>
        <v/>
      </c>
      <c r="Q335" s="23" t="str">
        <f>IFERROR(VLOOKUP(Q333,祝日一覧!$A:$C,3,FALSE),"")</f>
        <v/>
      </c>
      <c r="R335" s="23" t="str">
        <f>IFERROR(VLOOKUP(R333,祝日一覧!$A:$C,3,FALSE),"")</f>
        <v/>
      </c>
      <c r="S335" s="23" t="str">
        <f>IFERROR(VLOOKUP(S333,祝日一覧!$A:$C,3,FALSE),"")</f>
        <v/>
      </c>
      <c r="T335" s="23" t="str">
        <f>IFERROR(VLOOKUP(T333,祝日一覧!$A:$C,3,FALSE),"")</f>
        <v/>
      </c>
      <c r="U335" s="23" t="str">
        <f>IFERROR(VLOOKUP(U333,祝日一覧!$A:$C,3,FALSE),"")</f>
        <v/>
      </c>
      <c r="V335" s="23" t="str">
        <f>IFERROR(VLOOKUP(V333,祝日一覧!$A:$C,3,FALSE),"")</f>
        <v/>
      </c>
      <c r="W335" s="23" t="str">
        <f>IFERROR(VLOOKUP(W333,祝日一覧!$A:$C,3,FALSE),"")</f>
        <v/>
      </c>
      <c r="X335" s="23" t="str">
        <f>IFERROR(VLOOKUP(X333,祝日一覧!$A:$C,3,FALSE),"")</f>
        <v/>
      </c>
      <c r="Y335" s="23" t="str">
        <f>IFERROR(VLOOKUP(Y333,祝日一覧!$A:$C,3,FALSE),"")</f>
        <v/>
      </c>
      <c r="Z335" s="23" t="str">
        <f>IFERROR(VLOOKUP(Z333,祝日一覧!$A:$C,3,FALSE),"")</f>
        <v/>
      </c>
      <c r="AA335" s="23" t="str">
        <f>IFERROR(VLOOKUP(AA333,祝日一覧!$A:$C,3,FALSE),"")</f>
        <v/>
      </c>
      <c r="AB335" s="23" t="str">
        <f>IFERROR(VLOOKUP(AB333,祝日一覧!$A:$C,3,FALSE),"")</f>
        <v/>
      </c>
      <c r="AC335" s="23" t="str">
        <f>IFERROR(VLOOKUP(AC333,祝日一覧!$A:$C,3,FALSE),"")</f>
        <v/>
      </c>
      <c r="AD335" s="23" t="str">
        <f>IFERROR(VLOOKUP(AD333,祝日一覧!$A:$C,3,FALSE),"")</f>
        <v/>
      </c>
      <c r="AE335" s="23" t="str">
        <f>IFERROR(VLOOKUP(AE333,祝日一覧!$A:$C,3,FALSE),"")</f>
        <v/>
      </c>
      <c r="AF335" s="23" t="str">
        <f>IFERROR(VLOOKUP(AF333,祝日一覧!$A:$C,3,FALSE),"")</f>
        <v/>
      </c>
      <c r="AG335" s="71" t="str">
        <f>IFERROR(VLOOKUP(AG333,祝日一覧!$A:$C,3,FALSE),"")</f>
        <v/>
      </c>
      <c r="AH335" s="81"/>
      <c r="AI335" s="98"/>
      <c r="AJ335" s="112"/>
      <c r="AK335" s="116"/>
      <c r="AL335" s="141"/>
      <c r="AM335" s="154"/>
      <c r="AN335" s="168"/>
      <c r="AO335" s="172"/>
      <c r="AP335" s="172"/>
      <c r="AQ335" s="188"/>
      <c r="AR335" s="194"/>
      <c r="AS335" s="3"/>
    </row>
    <row r="336" spans="1:45" s="3" customFormat="1" ht="20.100000000000001" hidden="1" customHeight="1" outlineLevel="1">
      <c r="A336" s="3"/>
      <c r="B336" s="1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72"/>
      <c r="AH336" s="82"/>
      <c r="AI336" s="99"/>
      <c r="AJ336" s="108" t="e">
        <f>AVERAGE(AJ337:AJ342)</f>
        <v>#DIV/0!</v>
      </c>
      <c r="AK336" s="117" t="e">
        <f>IF(AJ336&gt;=0.285,"達成","未")</f>
        <v>#DIV/0!</v>
      </c>
      <c r="AL336" s="128"/>
      <c r="AM336" s="147" t="e">
        <f>AVERAGE(AM337:AM341)</f>
        <v>#DIV/0!</v>
      </c>
      <c r="AN336" s="165" t="s">
        <v>47</v>
      </c>
      <c r="AO336" s="175" t="s">
        <v>74</v>
      </c>
      <c r="AP336" s="184" t="s">
        <v>64</v>
      </c>
      <c r="AQ336" s="192" t="s">
        <v>62</v>
      </c>
      <c r="AR336" s="192" t="s">
        <v>63</v>
      </c>
      <c r="AS336" s="199" t="s">
        <v>73</v>
      </c>
    </row>
    <row r="337" spans="1:45" s="3" customFormat="1" ht="20.100000000000001" hidden="1" customHeight="1" outlineLevel="1">
      <c r="A337" s="3"/>
      <c r="B337" s="14" t="str">
        <f>IF($R$5&lt;&gt;"",$R$5,"-")</f>
        <v>-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69"/>
      <c r="AH337" s="84" t="str">
        <f t="shared" ref="AH337:AH342" si="326">IF(B337="-",B337,"手入力")</f>
        <v>-</v>
      </c>
      <c r="AI337" s="96">
        <f t="shared" ref="AI337:AI342" si="327">AQ337</f>
        <v>0</v>
      </c>
      <c r="AJ337" s="111" t="str">
        <f t="shared" ref="AJ337:AJ342" si="328">IFERROR(AI337/AO337,"")</f>
        <v/>
      </c>
      <c r="AK337" s="124" t="str">
        <f t="shared" ref="AK337:AK342" si="329">IFERROR(IF(B337="-",B337,IF(AI337/AO337&gt;=0.285,"達成","未")),"-")</f>
        <v>-</v>
      </c>
      <c r="AL337" s="130">
        <f t="shared" ref="AL337:AL342" si="330">AR337</f>
        <v>0</v>
      </c>
      <c r="AM337" s="150" t="str">
        <f t="shared" ref="AM337:AM342" si="331">IFERROR(AL337/AP337,"")</f>
        <v/>
      </c>
      <c r="AN337" s="163">
        <f>COUNT(C333:AG333)</f>
        <v>31</v>
      </c>
      <c r="AO337" s="173">
        <f t="shared" ref="AO337:AO342" si="332">IF(OR(B337="-",B337=""),0,IFERROR(AN337-AH337,))</f>
        <v>0</v>
      </c>
      <c r="AP337" s="173">
        <f t="shared" ref="AP337:AP342" si="333">AO337+AP325</f>
        <v>0</v>
      </c>
      <c r="AQ337" s="172">
        <f t="shared" ref="AQ337:AQ342" si="334">COUNTIF(C337:AG337,"○")</f>
        <v>0</v>
      </c>
      <c r="AR337" s="172">
        <f t="shared" ref="AR337:AR342" si="335">AR325+AQ337</f>
        <v>0</v>
      </c>
      <c r="AS337" s="200">
        <f>IF(AS338&gt;=1,0,IF(SUM(AO337:AO342)=0,1,IF(AK336="達成",1,0)))</f>
        <v>1</v>
      </c>
    </row>
    <row r="338" spans="1:45" s="3" customFormat="1" ht="20.100000000000001" hidden="1" customHeight="1" outlineLevel="1">
      <c r="A338" s="3"/>
      <c r="B338" s="15" t="str">
        <f>IF($S$5&lt;&gt;"",$S$5,"-")</f>
        <v>-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55"/>
      <c r="AH338" s="78" t="str">
        <f t="shared" si="326"/>
        <v>-</v>
      </c>
      <c r="AI338" s="97">
        <f t="shared" si="327"/>
        <v>0</v>
      </c>
      <c r="AJ338" s="109" t="str">
        <f t="shared" si="328"/>
        <v/>
      </c>
      <c r="AK338" s="119" t="str">
        <f t="shared" si="329"/>
        <v>-</v>
      </c>
      <c r="AL338" s="131">
        <f t="shared" si="330"/>
        <v>0</v>
      </c>
      <c r="AM338" s="149" t="str">
        <f t="shared" si="331"/>
        <v/>
      </c>
      <c r="AN338" s="163">
        <f>COUNT(C333:AG333)</f>
        <v>31</v>
      </c>
      <c r="AO338" s="173">
        <f t="shared" si="332"/>
        <v>0</v>
      </c>
      <c r="AP338" s="173">
        <f t="shared" si="333"/>
        <v>0</v>
      </c>
      <c r="AQ338" s="173">
        <f t="shared" si="334"/>
        <v>0</v>
      </c>
      <c r="AR338" s="173">
        <f t="shared" si="335"/>
        <v>0</v>
      </c>
      <c r="AS338" s="3">
        <f>COUNTIF(AH337:AH342,"手入力")</f>
        <v>0</v>
      </c>
    </row>
    <row r="339" spans="1:45" s="3" customFormat="1" ht="20.100000000000001" hidden="1" customHeight="1" outlineLevel="1">
      <c r="A339" s="3"/>
      <c r="B339" s="15" t="str">
        <f>IF($T$5&lt;&gt;"",$T$5,"-")</f>
        <v>-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55"/>
      <c r="AH339" s="78" t="str">
        <f t="shared" si="326"/>
        <v>-</v>
      </c>
      <c r="AI339" s="97">
        <f t="shared" si="327"/>
        <v>0</v>
      </c>
      <c r="AJ339" s="109" t="str">
        <f t="shared" si="328"/>
        <v/>
      </c>
      <c r="AK339" s="119" t="str">
        <f t="shared" si="329"/>
        <v>-</v>
      </c>
      <c r="AL339" s="131">
        <f t="shared" si="330"/>
        <v>0</v>
      </c>
      <c r="AM339" s="149" t="str">
        <f t="shared" si="331"/>
        <v/>
      </c>
      <c r="AN339" s="163">
        <f>COUNT(C333:AG333)</f>
        <v>31</v>
      </c>
      <c r="AO339" s="173">
        <f t="shared" si="332"/>
        <v>0</v>
      </c>
      <c r="AP339" s="173">
        <f t="shared" si="333"/>
        <v>0</v>
      </c>
      <c r="AQ339" s="173">
        <f t="shared" si="334"/>
        <v>0</v>
      </c>
      <c r="AR339" s="173">
        <f t="shared" si="335"/>
        <v>0</v>
      </c>
      <c r="AS339" s="3"/>
    </row>
    <row r="340" spans="1:45" s="3" customFormat="1" ht="20.100000000000001" hidden="1" customHeight="1" outlineLevel="1">
      <c r="A340" s="3"/>
      <c r="B340" s="15" t="str">
        <f>IF($U$5&lt;&gt;"",$U$5,"-")</f>
        <v>-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55"/>
      <c r="AH340" s="78" t="str">
        <f t="shared" si="326"/>
        <v>-</v>
      </c>
      <c r="AI340" s="97">
        <f t="shared" si="327"/>
        <v>0</v>
      </c>
      <c r="AJ340" s="109" t="str">
        <f t="shared" si="328"/>
        <v/>
      </c>
      <c r="AK340" s="119" t="str">
        <f t="shared" si="329"/>
        <v>-</v>
      </c>
      <c r="AL340" s="131">
        <f t="shared" si="330"/>
        <v>0</v>
      </c>
      <c r="AM340" s="149" t="str">
        <f t="shared" si="331"/>
        <v/>
      </c>
      <c r="AN340" s="163">
        <f>COUNT(C333:AG333)</f>
        <v>31</v>
      </c>
      <c r="AO340" s="173">
        <f t="shared" si="332"/>
        <v>0</v>
      </c>
      <c r="AP340" s="173">
        <f t="shared" si="333"/>
        <v>0</v>
      </c>
      <c r="AQ340" s="173">
        <f t="shared" si="334"/>
        <v>0</v>
      </c>
      <c r="AR340" s="173">
        <f t="shared" si="335"/>
        <v>0</v>
      </c>
      <c r="AS340" s="3"/>
    </row>
    <row r="341" spans="1:45" s="3" customFormat="1" ht="20.100000000000001" hidden="1" customHeight="1" outlineLevel="1">
      <c r="A341" s="3"/>
      <c r="B341" s="15" t="str">
        <f>IF($V$5&lt;&gt;"",$V$5,"-")</f>
        <v>-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55"/>
      <c r="AH341" s="78" t="str">
        <f t="shared" si="326"/>
        <v>-</v>
      </c>
      <c r="AI341" s="97">
        <f t="shared" si="327"/>
        <v>0</v>
      </c>
      <c r="AJ341" s="109" t="str">
        <f t="shared" si="328"/>
        <v/>
      </c>
      <c r="AK341" s="119" t="str">
        <f t="shared" si="329"/>
        <v>-</v>
      </c>
      <c r="AL341" s="131">
        <f t="shared" si="330"/>
        <v>0</v>
      </c>
      <c r="AM341" s="149" t="str">
        <f t="shared" si="331"/>
        <v/>
      </c>
      <c r="AN341" s="163">
        <f>COUNT(C333:AG333)</f>
        <v>31</v>
      </c>
      <c r="AO341" s="173">
        <f t="shared" si="332"/>
        <v>0</v>
      </c>
      <c r="AP341" s="173">
        <f t="shared" si="333"/>
        <v>0</v>
      </c>
      <c r="AQ341" s="173">
        <f t="shared" si="334"/>
        <v>0</v>
      </c>
      <c r="AR341" s="173">
        <f t="shared" si="335"/>
        <v>0</v>
      </c>
      <c r="AS341" s="3"/>
    </row>
    <row r="342" spans="1:45" s="3" customFormat="1" ht="20.100000000000001" hidden="1" customHeight="1" outlineLevel="1">
      <c r="A342" s="3"/>
      <c r="B342" s="16" t="str">
        <f>IF($W$5&lt;&gt;"",$W$5,"-")</f>
        <v>-</v>
      </c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70"/>
      <c r="AH342" s="79" t="str">
        <f t="shared" si="326"/>
        <v>-</v>
      </c>
      <c r="AI342" s="99">
        <f t="shared" si="327"/>
        <v>0</v>
      </c>
      <c r="AJ342" s="108" t="str">
        <f t="shared" si="328"/>
        <v/>
      </c>
      <c r="AK342" s="117" t="str">
        <f t="shared" si="329"/>
        <v>-</v>
      </c>
      <c r="AL342" s="133">
        <f t="shared" si="330"/>
        <v>0</v>
      </c>
      <c r="AM342" s="147" t="str">
        <f t="shared" si="331"/>
        <v/>
      </c>
      <c r="AN342" s="163">
        <f>COUNT(C333:AG333)</f>
        <v>31</v>
      </c>
      <c r="AO342" s="173">
        <f t="shared" si="332"/>
        <v>0</v>
      </c>
      <c r="AP342" s="173">
        <f t="shared" si="333"/>
        <v>0</v>
      </c>
      <c r="AQ342" s="173">
        <f t="shared" si="334"/>
        <v>0</v>
      </c>
      <c r="AR342" s="173">
        <f t="shared" si="335"/>
        <v>0</v>
      </c>
      <c r="AS342" s="3"/>
    </row>
    <row r="343" spans="1:45" hidden="1" outlineLevel="1">
      <c r="AR343" s="4"/>
    </row>
    <row r="344" spans="1:45" s="3" customFormat="1" ht="12.95" hidden="1" customHeight="1" outlineLevel="1">
      <c r="A344" s="1"/>
      <c r="B344" s="10" t="s">
        <v>6</v>
      </c>
      <c r="C344" s="20">
        <f>DATE(YEAR(C332),MONTH(C332)+1,DAY(C332))</f>
        <v>46419</v>
      </c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80" t="s">
        <v>31</v>
      </c>
      <c r="AI344" s="96" t="s">
        <v>20</v>
      </c>
      <c r="AJ344" s="105"/>
      <c r="AK344" s="114"/>
      <c r="AL344" s="138" t="s">
        <v>15</v>
      </c>
      <c r="AM344" s="151"/>
      <c r="AN344" s="167" t="s">
        <v>30</v>
      </c>
      <c r="AO344" s="171" t="s">
        <v>33</v>
      </c>
      <c r="AP344" s="181" t="s">
        <v>1</v>
      </c>
      <c r="AQ344" s="187"/>
      <c r="AR344" s="159"/>
      <c r="AS344" s="3"/>
    </row>
    <row r="345" spans="1:45" s="3" customFormat="1" ht="12.95" hidden="1" customHeight="1" outlineLevel="1">
      <c r="A345" s="1"/>
      <c r="B345" s="11" t="s">
        <v>9</v>
      </c>
      <c r="C345" s="21">
        <f>DATE(YEAR(C344),MONTH(C344),DAY(C344))</f>
        <v>46419</v>
      </c>
      <c r="D345" s="21">
        <f t="shared" ref="D345:AG345" si="336">IF(MONTH(DATE(YEAR(C345),MONTH(C345),DAY(C345)+1))=MONTH($C344),DATE(YEAR(C345),MONTH(C345),DAY(C345)+1),"")</f>
        <v>46420</v>
      </c>
      <c r="E345" s="21">
        <f t="shared" si="336"/>
        <v>46421</v>
      </c>
      <c r="F345" s="32">
        <f t="shared" si="336"/>
        <v>46422</v>
      </c>
      <c r="G345" s="21">
        <f t="shared" si="336"/>
        <v>46423</v>
      </c>
      <c r="H345" s="21">
        <f t="shared" si="336"/>
        <v>46424</v>
      </c>
      <c r="I345" s="21">
        <f t="shared" si="336"/>
        <v>46425</v>
      </c>
      <c r="J345" s="21">
        <f t="shared" si="336"/>
        <v>46426</v>
      </c>
      <c r="K345" s="21">
        <f t="shared" si="336"/>
        <v>46427</v>
      </c>
      <c r="L345" s="21">
        <f t="shared" si="336"/>
        <v>46428</v>
      </c>
      <c r="M345" s="21">
        <f t="shared" si="336"/>
        <v>46429</v>
      </c>
      <c r="N345" s="21">
        <f t="shared" si="336"/>
        <v>46430</v>
      </c>
      <c r="O345" s="21">
        <f t="shared" si="336"/>
        <v>46431</v>
      </c>
      <c r="P345" s="21">
        <f t="shared" si="336"/>
        <v>46432</v>
      </c>
      <c r="Q345" s="21">
        <f t="shared" si="336"/>
        <v>46433</v>
      </c>
      <c r="R345" s="21">
        <f t="shared" si="336"/>
        <v>46434</v>
      </c>
      <c r="S345" s="21">
        <f t="shared" si="336"/>
        <v>46435</v>
      </c>
      <c r="T345" s="21">
        <f t="shared" si="336"/>
        <v>46436</v>
      </c>
      <c r="U345" s="21">
        <f t="shared" si="336"/>
        <v>46437</v>
      </c>
      <c r="V345" s="21">
        <f t="shared" si="336"/>
        <v>46438</v>
      </c>
      <c r="W345" s="21">
        <f t="shared" si="336"/>
        <v>46439</v>
      </c>
      <c r="X345" s="21">
        <f t="shared" si="336"/>
        <v>46440</v>
      </c>
      <c r="Y345" s="21">
        <f t="shared" si="336"/>
        <v>46441</v>
      </c>
      <c r="Z345" s="21">
        <f t="shared" si="336"/>
        <v>46442</v>
      </c>
      <c r="AA345" s="21">
        <f t="shared" si="336"/>
        <v>46443</v>
      </c>
      <c r="AB345" s="21">
        <f t="shared" si="336"/>
        <v>46444</v>
      </c>
      <c r="AC345" s="21">
        <f t="shared" si="336"/>
        <v>46445</v>
      </c>
      <c r="AD345" s="21">
        <f t="shared" si="336"/>
        <v>46446</v>
      </c>
      <c r="AE345" s="21" t="str">
        <f t="shared" si="336"/>
        <v/>
      </c>
      <c r="AF345" s="21" t="e">
        <f t="shared" si="336"/>
        <v>#VALUE!</v>
      </c>
      <c r="AG345" s="67" t="e">
        <f t="shared" si="336"/>
        <v>#VALUE!</v>
      </c>
      <c r="AH345" s="81"/>
      <c r="AI345" s="97"/>
      <c r="AJ345" s="106"/>
      <c r="AK345" s="115"/>
      <c r="AL345" s="139"/>
      <c r="AM345" s="152"/>
      <c r="AN345" s="168"/>
      <c r="AO345" s="172"/>
      <c r="AP345" s="182"/>
      <c r="AQ345" s="187"/>
      <c r="AR345" s="159"/>
      <c r="AS345" s="3"/>
    </row>
    <row r="346" spans="1:45" s="3" customFormat="1" ht="12.95" hidden="1" customHeight="1" outlineLevel="1">
      <c r="A346" s="1"/>
      <c r="B346" s="11" t="s">
        <v>3</v>
      </c>
      <c r="C346" s="22" t="str">
        <f t="shared" ref="C346:AG346" si="337">TEXT(C345,"aaa")</f>
        <v>月</v>
      </c>
      <c r="D346" s="22" t="str">
        <f t="shared" si="337"/>
        <v>火</v>
      </c>
      <c r="E346" s="22" t="str">
        <f t="shared" si="337"/>
        <v>水</v>
      </c>
      <c r="F346" s="33" t="str">
        <f t="shared" si="337"/>
        <v>木</v>
      </c>
      <c r="G346" s="22" t="str">
        <f t="shared" si="337"/>
        <v>金</v>
      </c>
      <c r="H346" s="22" t="str">
        <f t="shared" si="337"/>
        <v>土</v>
      </c>
      <c r="I346" s="22" t="str">
        <f t="shared" si="337"/>
        <v>日</v>
      </c>
      <c r="J346" s="22" t="str">
        <f t="shared" si="337"/>
        <v>月</v>
      </c>
      <c r="K346" s="22" t="str">
        <f t="shared" si="337"/>
        <v>火</v>
      </c>
      <c r="L346" s="22" t="str">
        <f t="shared" si="337"/>
        <v>水</v>
      </c>
      <c r="M346" s="22" t="str">
        <f t="shared" si="337"/>
        <v>木</v>
      </c>
      <c r="N346" s="22" t="str">
        <f t="shared" si="337"/>
        <v>金</v>
      </c>
      <c r="O346" s="22" t="str">
        <f t="shared" si="337"/>
        <v>土</v>
      </c>
      <c r="P346" s="22" t="str">
        <f t="shared" si="337"/>
        <v>日</v>
      </c>
      <c r="Q346" s="22" t="str">
        <f t="shared" si="337"/>
        <v>月</v>
      </c>
      <c r="R346" s="22" t="str">
        <f t="shared" si="337"/>
        <v>火</v>
      </c>
      <c r="S346" s="22" t="str">
        <f t="shared" si="337"/>
        <v>水</v>
      </c>
      <c r="T346" s="22" t="str">
        <f t="shared" si="337"/>
        <v>木</v>
      </c>
      <c r="U346" s="22" t="str">
        <f t="shared" si="337"/>
        <v>金</v>
      </c>
      <c r="V346" s="22" t="str">
        <f t="shared" si="337"/>
        <v>土</v>
      </c>
      <c r="W346" s="22" t="str">
        <f t="shared" si="337"/>
        <v>日</v>
      </c>
      <c r="X346" s="22" t="str">
        <f t="shared" si="337"/>
        <v>月</v>
      </c>
      <c r="Y346" s="22" t="str">
        <f t="shared" si="337"/>
        <v>火</v>
      </c>
      <c r="Z346" s="22" t="str">
        <f t="shared" si="337"/>
        <v>水</v>
      </c>
      <c r="AA346" s="22" t="str">
        <f t="shared" si="337"/>
        <v>木</v>
      </c>
      <c r="AB346" s="22" t="str">
        <f t="shared" si="337"/>
        <v>金</v>
      </c>
      <c r="AC346" s="22" t="str">
        <f t="shared" si="337"/>
        <v>土</v>
      </c>
      <c r="AD346" s="22" t="str">
        <f t="shared" si="337"/>
        <v>日</v>
      </c>
      <c r="AE346" s="22" t="str">
        <f t="shared" si="337"/>
        <v/>
      </c>
      <c r="AF346" s="22" t="e">
        <f t="shared" si="337"/>
        <v>#VALUE!</v>
      </c>
      <c r="AG346" s="55" t="e">
        <f t="shared" si="337"/>
        <v>#VALUE!</v>
      </c>
      <c r="AH346" s="81"/>
      <c r="AI346" s="98" t="s">
        <v>45</v>
      </c>
      <c r="AJ346" s="112" t="s">
        <v>19</v>
      </c>
      <c r="AK346" s="116" t="s">
        <v>58</v>
      </c>
      <c r="AL346" s="140" t="s">
        <v>45</v>
      </c>
      <c r="AM346" s="153" t="s">
        <v>22</v>
      </c>
      <c r="AN346" s="167">
        <f>COUNT(C345:AG345)</f>
        <v>28</v>
      </c>
      <c r="AO346" s="171">
        <f>AN346-AH346</f>
        <v>28</v>
      </c>
      <c r="AP346" s="171">
        <f>SUM(AO$8:AO348)</f>
        <v>881</v>
      </c>
      <c r="AQ346" s="186"/>
      <c r="AR346" s="193"/>
      <c r="AS346" s="3"/>
    </row>
    <row r="347" spans="1:45" s="3" customFormat="1" ht="27" hidden="1" customHeight="1" outlineLevel="1">
      <c r="A347" s="5"/>
      <c r="B347" s="12" t="s">
        <v>11</v>
      </c>
      <c r="C347" s="23" t="str">
        <f>IFERROR(VLOOKUP(C345,祝日一覧!$A:$C,3,FALSE),"")</f>
        <v/>
      </c>
      <c r="D347" s="23" t="str">
        <f>IFERROR(VLOOKUP(D345,祝日一覧!$A:$C,3,FALSE),"")</f>
        <v/>
      </c>
      <c r="E347" s="23" t="str">
        <f>IFERROR(VLOOKUP(E345,祝日一覧!$A:$C,3,FALSE),"")</f>
        <v/>
      </c>
      <c r="F347" s="23" t="str">
        <f>IFERROR(VLOOKUP(F345,祝日一覧!$A:$C,3,FALSE),"")</f>
        <v/>
      </c>
      <c r="G347" s="23" t="str">
        <f>IFERROR(VLOOKUP(G345,祝日一覧!$A:$C,3,FALSE),"")</f>
        <v/>
      </c>
      <c r="H347" s="23" t="str">
        <f>IFERROR(VLOOKUP(H345,祝日一覧!$A:$C,3,FALSE),"")</f>
        <v/>
      </c>
      <c r="I347" s="23" t="str">
        <f>IFERROR(VLOOKUP(I345,祝日一覧!$A:$C,3,FALSE),"")</f>
        <v/>
      </c>
      <c r="J347" s="23" t="str">
        <f>IFERROR(VLOOKUP(J345,祝日一覧!$A:$C,3,FALSE),"")</f>
        <v/>
      </c>
      <c r="K347" s="23" t="str">
        <f>IFERROR(VLOOKUP(K345,祝日一覧!$A:$C,3,FALSE),"")</f>
        <v/>
      </c>
      <c r="L347" s="23" t="str">
        <f>IFERROR(VLOOKUP(L345,祝日一覧!$A:$C,3,FALSE),"")</f>
        <v/>
      </c>
      <c r="M347" s="23" t="str">
        <f>IFERROR(VLOOKUP(M345,祝日一覧!$A:$C,3,FALSE),"")</f>
        <v>建国記念の日</v>
      </c>
      <c r="N347" s="23" t="str">
        <f>IFERROR(VLOOKUP(N345,祝日一覧!$A:$C,3,FALSE),"")</f>
        <v/>
      </c>
      <c r="O347" s="23" t="str">
        <f>IFERROR(VLOOKUP(O345,祝日一覧!$A:$C,3,FALSE),"")</f>
        <v/>
      </c>
      <c r="P347" s="23" t="str">
        <f>IFERROR(VLOOKUP(P345,祝日一覧!$A:$C,3,FALSE),"")</f>
        <v/>
      </c>
      <c r="Q347" s="23" t="str">
        <f>IFERROR(VLOOKUP(Q345,祝日一覧!$A:$C,3,FALSE),"")</f>
        <v/>
      </c>
      <c r="R347" s="23" t="str">
        <f>IFERROR(VLOOKUP(R345,祝日一覧!$A:$C,3,FALSE),"")</f>
        <v/>
      </c>
      <c r="S347" s="23" t="str">
        <f>IFERROR(VLOOKUP(S345,祝日一覧!$A:$C,3,FALSE),"")</f>
        <v/>
      </c>
      <c r="T347" s="23" t="str">
        <f>IFERROR(VLOOKUP(T345,祝日一覧!$A:$C,3,FALSE),"")</f>
        <v/>
      </c>
      <c r="U347" s="23" t="str">
        <f>IFERROR(VLOOKUP(U345,祝日一覧!$A:$C,3,FALSE),"")</f>
        <v/>
      </c>
      <c r="V347" s="23" t="str">
        <f>IFERROR(VLOOKUP(V345,祝日一覧!$A:$C,3,FALSE),"")</f>
        <v/>
      </c>
      <c r="W347" s="23" t="str">
        <f>IFERROR(VLOOKUP(W345,祝日一覧!$A:$C,3,FALSE),"")</f>
        <v/>
      </c>
      <c r="X347" s="23" t="str">
        <f>IFERROR(VLOOKUP(X345,祝日一覧!$A:$C,3,FALSE),"")</f>
        <v/>
      </c>
      <c r="Y347" s="23" t="str">
        <f>IFERROR(VLOOKUP(Y345,祝日一覧!$A:$C,3,FALSE),"")</f>
        <v>天皇誕生日</v>
      </c>
      <c r="Z347" s="23" t="str">
        <f>IFERROR(VLOOKUP(Z345,祝日一覧!$A:$C,3,FALSE),"")</f>
        <v/>
      </c>
      <c r="AA347" s="23" t="str">
        <f>IFERROR(VLOOKUP(AA345,祝日一覧!$A:$C,3,FALSE),"")</f>
        <v/>
      </c>
      <c r="AB347" s="23" t="str">
        <f>IFERROR(VLOOKUP(AB345,祝日一覧!$A:$C,3,FALSE),"")</f>
        <v/>
      </c>
      <c r="AC347" s="23" t="str">
        <f>IFERROR(VLOOKUP(AC345,祝日一覧!$A:$C,3,FALSE),"")</f>
        <v/>
      </c>
      <c r="AD347" s="23" t="str">
        <f>IFERROR(VLOOKUP(AD345,祝日一覧!$A:$C,3,FALSE),"")</f>
        <v/>
      </c>
      <c r="AE347" s="23" t="str">
        <f>IFERROR(VLOOKUP(AE345,祝日一覧!$A:$C,3,FALSE),"")</f>
        <v/>
      </c>
      <c r="AF347" s="23" t="str">
        <f>IFERROR(VLOOKUP(AF345,祝日一覧!$A:$C,3,FALSE),"")</f>
        <v/>
      </c>
      <c r="AG347" s="71" t="str">
        <f>IFERROR(VLOOKUP(AG345,祝日一覧!$A:$C,3,FALSE),"")</f>
        <v/>
      </c>
      <c r="AH347" s="81"/>
      <c r="AI347" s="98"/>
      <c r="AJ347" s="112"/>
      <c r="AK347" s="116"/>
      <c r="AL347" s="141"/>
      <c r="AM347" s="154"/>
      <c r="AN347" s="168"/>
      <c r="AO347" s="172"/>
      <c r="AP347" s="172"/>
      <c r="AQ347" s="188"/>
      <c r="AR347" s="194"/>
      <c r="AS347" s="3"/>
    </row>
    <row r="348" spans="1:45" s="3" customFormat="1" ht="20.100000000000001" hidden="1" customHeight="1" outlineLevel="1">
      <c r="A348" s="3"/>
      <c r="B348" s="1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72"/>
      <c r="AH348" s="82"/>
      <c r="AI348" s="99"/>
      <c r="AJ348" s="108" t="e">
        <f>AVERAGE(AJ349:AJ354)</f>
        <v>#DIV/0!</v>
      </c>
      <c r="AK348" s="117" t="e">
        <f>IF(AJ348&gt;=0.285,"達成","未")</f>
        <v>#DIV/0!</v>
      </c>
      <c r="AL348" s="128"/>
      <c r="AM348" s="147" t="e">
        <f>AVERAGE(AM349:AM353)</f>
        <v>#DIV/0!</v>
      </c>
      <c r="AN348" s="165" t="s">
        <v>47</v>
      </c>
      <c r="AO348" s="175" t="s">
        <v>74</v>
      </c>
      <c r="AP348" s="184" t="s">
        <v>64</v>
      </c>
      <c r="AQ348" s="192" t="s">
        <v>62</v>
      </c>
      <c r="AR348" s="192" t="s">
        <v>63</v>
      </c>
      <c r="AS348" s="199" t="s">
        <v>73</v>
      </c>
    </row>
    <row r="349" spans="1:45" s="3" customFormat="1" ht="20.100000000000001" hidden="1" customHeight="1" outlineLevel="1">
      <c r="A349" s="3"/>
      <c r="B349" s="14" t="str">
        <f>IF($R$5&lt;&gt;"",$R$5,"-")</f>
        <v>-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69"/>
      <c r="AH349" s="84" t="str">
        <f t="shared" ref="AH349:AH354" si="338">IF(B349="-",B349,"手入力")</f>
        <v>-</v>
      </c>
      <c r="AI349" s="96">
        <f t="shared" ref="AI349:AI354" si="339">AQ349</f>
        <v>0</v>
      </c>
      <c r="AJ349" s="111" t="str">
        <f t="shared" ref="AJ349:AJ354" si="340">IFERROR(AI349/AO349,"")</f>
        <v/>
      </c>
      <c r="AK349" s="124" t="str">
        <f t="shared" ref="AK349:AK354" si="341">IFERROR(IF(B349="-",B349,IF(AI349/AO349&gt;=0.285,"達成","未")),"-")</f>
        <v>-</v>
      </c>
      <c r="AL349" s="130">
        <f t="shared" ref="AL349:AL354" si="342">AR349</f>
        <v>0</v>
      </c>
      <c r="AM349" s="150" t="str">
        <f t="shared" ref="AM349:AM354" si="343">IFERROR(AL349/AP349,"")</f>
        <v/>
      </c>
      <c r="AN349" s="163">
        <f>COUNT(C345:AG345)</f>
        <v>28</v>
      </c>
      <c r="AO349" s="173">
        <f t="shared" ref="AO349:AO354" si="344">IF(OR(B349="-",B349=""),0,IFERROR(AN349-AH349,))</f>
        <v>0</v>
      </c>
      <c r="AP349" s="173">
        <f t="shared" ref="AP349:AP354" si="345">AO349+AP337</f>
        <v>0</v>
      </c>
      <c r="AQ349" s="172">
        <f t="shared" ref="AQ349:AQ354" si="346">COUNTIF(C349:AG349,"○")</f>
        <v>0</v>
      </c>
      <c r="AR349" s="172">
        <f t="shared" ref="AR349:AR354" si="347">AR337+AQ349</f>
        <v>0</v>
      </c>
      <c r="AS349" s="200">
        <f>IF(AS350&gt;=1,0,IF(SUM(AO349:AO354)=0,1,IF(AK348="達成",1,0)))</f>
        <v>1</v>
      </c>
    </row>
    <row r="350" spans="1:45" s="3" customFormat="1" ht="20.100000000000001" hidden="1" customHeight="1" outlineLevel="1">
      <c r="A350" s="3"/>
      <c r="B350" s="15" t="str">
        <f>IF($S$5&lt;&gt;"",$S$5,"-")</f>
        <v>-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55"/>
      <c r="AH350" s="78" t="str">
        <f t="shared" si="338"/>
        <v>-</v>
      </c>
      <c r="AI350" s="97">
        <f t="shared" si="339"/>
        <v>0</v>
      </c>
      <c r="AJ350" s="109" t="str">
        <f t="shared" si="340"/>
        <v/>
      </c>
      <c r="AK350" s="119" t="str">
        <f t="shared" si="341"/>
        <v>-</v>
      </c>
      <c r="AL350" s="131">
        <f t="shared" si="342"/>
        <v>0</v>
      </c>
      <c r="AM350" s="149" t="str">
        <f t="shared" si="343"/>
        <v/>
      </c>
      <c r="AN350" s="163">
        <f>COUNT(C345:AG345)</f>
        <v>28</v>
      </c>
      <c r="AO350" s="173">
        <f t="shared" si="344"/>
        <v>0</v>
      </c>
      <c r="AP350" s="173">
        <f t="shared" si="345"/>
        <v>0</v>
      </c>
      <c r="AQ350" s="173">
        <f t="shared" si="346"/>
        <v>0</v>
      </c>
      <c r="AR350" s="173">
        <f t="shared" si="347"/>
        <v>0</v>
      </c>
      <c r="AS350" s="3">
        <f>COUNTIF(AH349:AH354,"手入力")</f>
        <v>0</v>
      </c>
    </row>
    <row r="351" spans="1:45" s="3" customFormat="1" ht="20.100000000000001" hidden="1" customHeight="1" outlineLevel="1">
      <c r="A351" s="3"/>
      <c r="B351" s="15" t="str">
        <f>IF($T$5&lt;&gt;"",$T$5,"-")</f>
        <v>-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55"/>
      <c r="AH351" s="78" t="str">
        <f t="shared" si="338"/>
        <v>-</v>
      </c>
      <c r="AI351" s="97">
        <f t="shared" si="339"/>
        <v>0</v>
      </c>
      <c r="AJ351" s="109" t="str">
        <f t="shared" si="340"/>
        <v/>
      </c>
      <c r="AK351" s="119" t="str">
        <f t="shared" si="341"/>
        <v>-</v>
      </c>
      <c r="AL351" s="131">
        <f t="shared" si="342"/>
        <v>0</v>
      </c>
      <c r="AM351" s="149" t="str">
        <f t="shared" si="343"/>
        <v/>
      </c>
      <c r="AN351" s="163">
        <f>COUNT(C345:AG345)</f>
        <v>28</v>
      </c>
      <c r="AO351" s="173">
        <f t="shared" si="344"/>
        <v>0</v>
      </c>
      <c r="AP351" s="173">
        <f t="shared" si="345"/>
        <v>0</v>
      </c>
      <c r="AQ351" s="173">
        <f t="shared" si="346"/>
        <v>0</v>
      </c>
      <c r="AR351" s="173">
        <f t="shared" si="347"/>
        <v>0</v>
      </c>
      <c r="AS351" s="3"/>
    </row>
    <row r="352" spans="1:45" s="3" customFormat="1" ht="20.100000000000001" hidden="1" customHeight="1" outlineLevel="1">
      <c r="A352" s="3"/>
      <c r="B352" s="15" t="str">
        <f>IF($U$5&lt;&gt;"",$U$5,"-")</f>
        <v>-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55"/>
      <c r="AH352" s="78" t="str">
        <f t="shared" si="338"/>
        <v>-</v>
      </c>
      <c r="AI352" s="97">
        <f t="shared" si="339"/>
        <v>0</v>
      </c>
      <c r="AJ352" s="109" t="str">
        <f t="shared" si="340"/>
        <v/>
      </c>
      <c r="AK352" s="119" t="str">
        <f t="shared" si="341"/>
        <v>-</v>
      </c>
      <c r="AL352" s="131">
        <f t="shared" si="342"/>
        <v>0</v>
      </c>
      <c r="AM352" s="149" t="str">
        <f t="shared" si="343"/>
        <v/>
      </c>
      <c r="AN352" s="163">
        <f>COUNT(C345:AG345)</f>
        <v>28</v>
      </c>
      <c r="AO352" s="173">
        <f t="shared" si="344"/>
        <v>0</v>
      </c>
      <c r="AP352" s="173">
        <f t="shared" si="345"/>
        <v>0</v>
      </c>
      <c r="AQ352" s="173">
        <f t="shared" si="346"/>
        <v>0</v>
      </c>
      <c r="AR352" s="173">
        <f t="shared" si="347"/>
        <v>0</v>
      </c>
      <c r="AS352" s="3"/>
    </row>
    <row r="353" spans="1:45" s="3" customFormat="1" ht="20.100000000000001" hidden="1" customHeight="1" outlineLevel="1">
      <c r="A353" s="3"/>
      <c r="B353" s="15" t="str">
        <f>IF($V$5&lt;&gt;"",$V$5,"-")</f>
        <v>-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55"/>
      <c r="AH353" s="78" t="str">
        <f t="shared" si="338"/>
        <v>-</v>
      </c>
      <c r="AI353" s="97">
        <f t="shared" si="339"/>
        <v>0</v>
      </c>
      <c r="AJ353" s="109" t="str">
        <f t="shared" si="340"/>
        <v/>
      </c>
      <c r="AK353" s="119" t="str">
        <f t="shared" si="341"/>
        <v>-</v>
      </c>
      <c r="AL353" s="131">
        <f t="shared" si="342"/>
        <v>0</v>
      </c>
      <c r="AM353" s="149" t="str">
        <f t="shared" si="343"/>
        <v/>
      </c>
      <c r="AN353" s="163">
        <f>COUNT(C345:AG345)</f>
        <v>28</v>
      </c>
      <c r="AO353" s="173">
        <f t="shared" si="344"/>
        <v>0</v>
      </c>
      <c r="AP353" s="173">
        <f t="shared" si="345"/>
        <v>0</v>
      </c>
      <c r="AQ353" s="173">
        <f t="shared" si="346"/>
        <v>0</v>
      </c>
      <c r="AR353" s="173">
        <f t="shared" si="347"/>
        <v>0</v>
      </c>
      <c r="AS353" s="3"/>
    </row>
    <row r="354" spans="1:45" s="3" customFormat="1" ht="20.100000000000001" hidden="1" customHeight="1" outlineLevel="1">
      <c r="A354" s="3"/>
      <c r="B354" s="16" t="str">
        <f>IF($W$5&lt;&gt;"",$W$5,"-")</f>
        <v>-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70"/>
      <c r="AH354" s="79" t="str">
        <f t="shared" si="338"/>
        <v>-</v>
      </c>
      <c r="AI354" s="99">
        <f t="shared" si="339"/>
        <v>0</v>
      </c>
      <c r="AJ354" s="108" t="str">
        <f t="shared" si="340"/>
        <v/>
      </c>
      <c r="AK354" s="117" t="str">
        <f t="shared" si="341"/>
        <v>-</v>
      </c>
      <c r="AL354" s="133">
        <f t="shared" si="342"/>
        <v>0</v>
      </c>
      <c r="AM354" s="147" t="str">
        <f t="shared" si="343"/>
        <v/>
      </c>
      <c r="AN354" s="163">
        <f>COUNT(C345:AG345)</f>
        <v>28</v>
      </c>
      <c r="AO354" s="173">
        <f t="shared" si="344"/>
        <v>0</v>
      </c>
      <c r="AP354" s="173">
        <f t="shared" si="345"/>
        <v>0</v>
      </c>
      <c r="AQ354" s="173">
        <f t="shared" si="346"/>
        <v>0</v>
      </c>
      <c r="AR354" s="173">
        <f t="shared" si="347"/>
        <v>0</v>
      </c>
      <c r="AS354" s="3"/>
    </row>
    <row r="355" spans="1:45" hidden="1" outlineLevel="1">
      <c r="AR355" s="4"/>
    </row>
    <row r="356" spans="1:45" s="3" customFormat="1" ht="12.95" hidden="1" customHeight="1" outlineLevel="1">
      <c r="A356" s="1"/>
      <c r="B356" s="10" t="s">
        <v>6</v>
      </c>
      <c r="C356" s="20">
        <f>DATE(YEAR(C344),MONTH(C344)+1,DAY(C344))</f>
        <v>46447</v>
      </c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80" t="s">
        <v>31</v>
      </c>
      <c r="AI356" s="96" t="s">
        <v>20</v>
      </c>
      <c r="AJ356" s="105"/>
      <c r="AK356" s="114"/>
      <c r="AL356" s="138" t="s">
        <v>15</v>
      </c>
      <c r="AM356" s="151"/>
      <c r="AN356" s="167" t="s">
        <v>30</v>
      </c>
      <c r="AO356" s="171" t="s">
        <v>33</v>
      </c>
      <c r="AP356" s="181" t="s">
        <v>1</v>
      </c>
      <c r="AQ356" s="187"/>
      <c r="AR356" s="159"/>
      <c r="AS356" s="3"/>
    </row>
    <row r="357" spans="1:45" s="3" customFormat="1" ht="12.95" hidden="1" customHeight="1" outlineLevel="1">
      <c r="A357" s="1"/>
      <c r="B357" s="11" t="s">
        <v>9</v>
      </c>
      <c r="C357" s="21">
        <f>DATE(YEAR(C356),MONTH(C356),DAY(C356))</f>
        <v>46447</v>
      </c>
      <c r="D357" s="21">
        <f t="shared" ref="D357:AG357" si="348">IF(MONTH(DATE(YEAR(C357),MONTH(C357),DAY(C357)+1))=MONTH($C356),DATE(YEAR(C357),MONTH(C357),DAY(C357)+1),"")</f>
        <v>46448</v>
      </c>
      <c r="E357" s="21">
        <f t="shared" si="348"/>
        <v>46449</v>
      </c>
      <c r="F357" s="32">
        <f t="shared" si="348"/>
        <v>46450</v>
      </c>
      <c r="G357" s="21">
        <f t="shared" si="348"/>
        <v>46451</v>
      </c>
      <c r="H357" s="21">
        <f t="shared" si="348"/>
        <v>46452</v>
      </c>
      <c r="I357" s="21">
        <f t="shared" si="348"/>
        <v>46453</v>
      </c>
      <c r="J357" s="21">
        <f t="shared" si="348"/>
        <v>46454</v>
      </c>
      <c r="K357" s="21">
        <f t="shared" si="348"/>
        <v>46455</v>
      </c>
      <c r="L357" s="21">
        <f t="shared" si="348"/>
        <v>46456</v>
      </c>
      <c r="M357" s="21">
        <f t="shared" si="348"/>
        <v>46457</v>
      </c>
      <c r="N357" s="21">
        <f t="shared" si="348"/>
        <v>46458</v>
      </c>
      <c r="O357" s="21">
        <f t="shared" si="348"/>
        <v>46459</v>
      </c>
      <c r="P357" s="21">
        <f t="shared" si="348"/>
        <v>46460</v>
      </c>
      <c r="Q357" s="21">
        <f t="shared" si="348"/>
        <v>46461</v>
      </c>
      <c r="R357" s="21">
        <f t="shared" si="348"/>
        <v>46462</v>
      </c>
      <c r="S357" s="21">
        <f t="shared" si="348"/>
        <v>46463</v>
      </c>
      <c r="T357" s="21">
        <f t="shared" si="348"/>
        <v>46464</v>
      </c>
      <c r="U357" s="21">
        <f t="shared" si="348"/>
        <v>46465</v>
      </c>
      <c r="V357" s="21">
        <f t="shared" si="348"/>
        <v>46466</v>
      </c>
      <c r="W357" s="21">
        <f t="shared" si="348"/>
        <v>46467</v>
      </c>
      <c r="X357" s="21">
        <f t="shared" si="348"/>
        <v>46468</v>
      </c>
      <c r="Y357" s="21">
        <f t="shared" si="348"/>
        <v>46469</v>
      </c>
      <c r="Z357" s="21">
        <f t="shared" si="348"/>
        <v>46470</v>
      </c>
      <c r="AA357" s="21">
        <f t="shared" si="348"/>
        <v>46471</v>
      </c>
      <c r="AB357" s="21">
        <f t="shared" si="348"/>
        <v>46472</v>
      </c>
      <c r="AC357" s="21">
        <f t="shared" si="348"/>
        <v>46473</v>
      </c>
      <c r="AD357" s="21">
        <f t="shared" si="348"/>
        <v>46474</v>
      </c>
      <c r="AE357" s="21">
        <f t="shared" si="348"/>
        <v>46475</v>
      </c>
      <c r="AF357" s="21">
        <f t="shared" si="348"/>
        <v>46476</v>
      </c>
      <c r="AG357" s="67">
        <f t="shared" si="348"/>
        <v>46477</v>
      </c>
      <c r="AH357" s="81"/>
      <c r="AI357" s="97"/>
      <c r="AJ357" s="106"/>
      <c r="AK357" s="115"/>
      <c r="AL357" s="139"/>
      <c r="AM357" s="152"/>
      <c r="AN357" s="168"/>
      <c r="AO357" s="172"/>
      <c r="AP357" s="182"/>
      <c r="AQ357" s="187"/>
      <c r="AR357" s="159"/>
      <c r="AS357" s="3"/>
    </row>
    <row r="358" spans="1:45" s="3" customFormat="1" ht="12.95" hidden="1" customHeight="1" outlineLevel="1">
      <c r="A358" s="1"/>
      <c r="B358" s="11" t="s">
        <v>3</v>
      </c>
      <c r="C358" s="22" t="str">
        <f t="shared" ref="C358:AG358" si="349">TEXT(C357,"aaa")</f>
        <v>月</v>
      </c>
      <c r="D358" s="22" t="str">
        <f t="shared" si="349"/>
        <v>火</v>
      </c>
      <c r="E358" s="22" t="str">
        <f t="shared" si="349"/>
        <v>水</v>
      </c>
      <c r="F358" s="33" t="str">
        <f t="shared" si="349"/>
        <v>木</v>
      </c>
      <c r="G358" s="22" t="str">
        <f t="shared" si="349"/>
        <v>金</v>
      </c>
      <c r="H358" s="22" t="str">
        <f t="shared" si="349"/>
        <v>土</v>
      </c>
      <c r="I358" s="22" t="str">
        <f t="shared" si="349"/>
        <v>日</v>
      </c>
      <c r="J358" s="22" t="str">
        <f t="shared" si="349"/>
        <v>月</v>
      </c>
      <c r="K358" s="22" t="str">
        <f t="shared" si="349"/>
        <v>火</v>
      </c>
      <c r="L358" s="22" t="str">
        <f t="shared" si="349"/>
        <v>水</v>
      </c>
      <c r="M358" s="22" t="str">
        <f t="shared" si="349"/>
        <v>木</v>
      </c>
      <c r="N358" s="22" t="str">
        <f t="shared" si="349"/>
        <v>金</v>
      </c>
      <c r="O358" s="22" t="str">
        <f t="shared" si="349"/>
        <v>土</v>
      </c>
      <c r="P358" s="22" t="str">
        <f t="shared" si="349"/>
        <v>日</v>
      </c>
      <c r="Q358" s="22" t="str">
        <f t="shared" si="349"/>
        <v>月</v>
      </c>
      <c r="R358" s="22" t="str">
        <f t="shared" si="349"/>
        <v>火</v>
      </c>
      <c r="S358" s="22" t="str">
        <f t="shared" si="349"/>
        <v>水</v>
      </c>
      <c r="T358" s="22" t="str">
        <f t="shared" si="349"/>
        <v>木</v>
      </c>
      <c r="U358" s="22" t="str">
        <f t="shared" si="349"/>
        <v>金</v>
      </c>
      <c r="V358" s="22" t="str">
        <f t="shared" si="349"/>
        <v>土</v>
      </c>
      <c r="W358" s="22" t="str">
        <f t="shared" si="349"/>
        <v>日</v>
      </c>
      <c r="X358" s="22" t="str">
        <f t="shared" si="349"/>
        <v>月</v>
      </c>
      <c r="Y358" s="22" t="str">
        <f t="shared" si="349"/>
        <v>火</v>
      </c>
      <c r="Z358" s="22" t="str">
        <f t="shared" si="349"/>
        <v>水</v>
      </c>
      <c r="AA358" s="22" t="str">
        <f t="shared" si="349"/>
        <v>木</v>
      </c>
      <c r="AB358" s="22" t="str">
        <f t="shared" si="349"/>
        <v>金</v>
      </c>
      <c r="AC358" s="22" t="str">
        <f t="shared" si="349"/>
        <v>土</v>
      </c>
      <c r="AD358" s="22" t="str">
        <f t="shared" si="349"/>
        <v>日</v>
      </c>
      <c r="AE358" s="22" t="str">
        <f t="shared" si="349"/>
        <v>月</v>
      </c>
      <c r="AF358" s="22" t="str">
        <f t="shared" si="349"/>
        <v>火</v>
      </c>
      <c r="AG358" s="55" t="str">
        <f t="shared" si="349"/>
        <v>水</v>
      </c>
      <c r="AH358" s="81"/>
      <c r="AI358" s="98" t="s">
        <v>45</v>
      </c>
      <c r="AJ358" s="112" t="s">
        <v>19</v>
      </c>
      <c r="AK358" s="116" t="s">
        <v>58</v>
      </c>
      <c r="AL358" s="140" t="s">
        <v>45</v>
      </c>
      <c r="AM358" s="153" t="s">
        <v>22</v>
      </c>
      <c r="AN358" s="167">
        <f>COUNT(C357:AG357)</f>
        <v>31</v>
      </c>
      <c r="AO358" s="171">
        <f>AN358-AH358</f>
        <v>31</v>
      </c>
      <c r="AP358" s="171">
        <f>SUM(AO$8:AO360)</f>
        <v>912</v>
      </c>
      <c r="AQ358" s="186"/>
      <c r="AR358" s="193"/>
      <c r="AS358" s="3"/>
    </row>
    <row r="359" spans="1:45" s="3" customFormat="1" ht="27" hidden="1" customHeight="1" outlineLevel="1">
      <c r="A359" s="5"/>
      <c r="B359" s="12" t="s">
        <v>11</v>
      </c>
      <c r="C359" s="23" t="str">
        <f>IFERROR(VLOOKUP(C357,祝日一覧!$A:$C,3,FALSE),"")</f>
        <v/>
      </c>
      <c r="D359" s="23" t="str">
        <f>IFERROR(VLOOKUP(D357,祝日一覧!$A:$C,3,FALSE),"")</f>
        <v/>
      </c>
      <c r="E359" s="23" t="str">
        <f>IFERROR(VLOOKUP(E357,祝日一覧!$A:$C,3,FALSE),"")</f>
        <v/>
      </c>
      <c r="F359" s="23" t="str">
        <f>IFERROR(VLOOKUP(F357,祝日一覧!$A:$C,3,FALSE),"")</f>
        <v/>
      </c>
      <c r="G359" s="23" t="str">
        <f>IFERROR(VLOOKUP(G357,祝日一覧!$A:$C,3,FALSE),"")</f>
        <v/>
      </c>
      <c r="H359" s="23" t="str">
        <f>IFERROR(VLOOKUP(H357,祝日一覧!$A:$C,3,FALSE),"")</f>
        <v/>
      </c>
      <c r="I359" s="23" t="str">
        <f>IFERROR(VLOOKUP(I357,祝日一覧!$A:$C,3,FALSE),"")</f>
        <v/>
      </c>
      <c r="J359" s="23" t="str">
        <f>IFERROR(VLOOKUP(J357,祝日一覧!$A:$C,3,FALSE),"")</f>
        <v/>
      </c>
      <c r="K359" s="23" t="str">
        <f>IFERROR(VLOOKUP(K357,祝日一覧!$A:$C,3,FALSE),"")</f>
        <v/>
      </c>
      <c r="L359" s="23" t="str">
        <f>IFERROR(VLOOKUP(L357,祝日一覧!$A:$C,3,FALSE),"")</f>
        <v/>
      </c>
      <c r="M359" s="23" t="str">
        <f>IFERROR(VLOOKUP(M357,祝日一覧!$A:$C,3,FALSE),"")</f>
        <v/>
      </c>
      <c r="N359" s="23" t="str">
        <f>IFERROR(VLOOKUP(N357,祝日一覧!$A:$C,3,FALSE),"")</f>
        <v/>
      </c>
      <c r="O359" s="23" t="str">
        <f>IFERROR(VLOOKUP(O357,祝日一覧!$A:$C,3,FALSE),"")</f>
        <v/>
      </c>
      <c r="P359" s="23" t="str">
        <f>IFERROR(VLOOKUP(P357,祝日一覧!$A:$C,3,FALSE),"")</f>
        <v/>
      </c>
      <c r="Q359" s="23" t="str">
        <f>IFERROR(VLOOKUP(Q357,祝日一覧!$A:$C,3,FALSE),"")</f>
        <v/>
      </c>
      <c r="R359" s="23" t="str">
        <f>IFERROR(VLOOKUP(R357,祝日一覧!$A:$C,3,FALSE),"")</f>
        <v/>
      </c>
      <c r="S359" s="23" t="str">
        <f>IFERROR(VLOOKUP(S357,祝日一覧!$A:$C,3,FALSE),"")</f>
        <v/>
      </c>
      <c r="T359" s="23" t="str">
        <f>IFERROR(VLOOKUP(T357,祝日一覧!$A:$C,3,FALSE),"")</f>
        <v/>
      </c>
      <c r="U359" s="23" t="str">
        <f>IFERROR(VLOOKUP(U357,祝日一覧!$A:$C,3,FALSE),"")</f>
        <v/>
      </c>
      <c r="V359" s="23" t="str">
        <f>IFERROR(VLOOKUP(V357,祝日一覧!$A:$C,3,FALSE),"")</f>
        <v/>
      </c>
      <c r="W359" s="23" t="str">
        <f>IFERROR(VLOOKUP(W357,祝日一覧!$A:$C,3,FALSE),"")</f>
        <v>春分の日</v>
      </c>
      <c r="X359" s="23" t="str">
        <f>IFERROR(VLOOKUP(X357,祝日一覧!$A:$C,3,FALSE),"")</f>
        <v>振替休日</v>
      </c>
      <c r="Y359" s="23" t="str">
        <f>IFERROR(VLOOKUP(Y357,祝日一覧!$A:$C,3,FALSE),"")</f>
        <v/>
      </c>
      <c r="Z359" s="23" t="str">
        <f>IFERROR(VLOOKUP(Z357,祝日一覧!$A:$C,3,FALSE),"")</f>
        <v/>
      </c>
      <c r="AA359" s="23" t="str">
        <f>IFERROR(VLOOKUP(AA357,祝日一覧!$A:$C,3,FALSE),"")</f>
        <v/>
      </c>
      <c r="AB359" s="23" t="str">
        <f>IFERROR(VLOOKUP(AB357,祝日一覧!$A:$C,3,FALSE),"")</f>
        <v/>
      </c>
      <c r="AC359" s="23" t="str">
        <f>IFERROR(VLOOKUP(AC357,祝日一覧!$A:$C,3,FALSE),"")</f>
        <v/>
      </c>
      <c r="AD359" s="23" t="str">
        <f>IFERROR(VLOOKUP(AD357,祝日一覧!$A:$C,3,FALSE),"")</f>
        <v/>
      </c>
      <c r="AE359" s="23" t="str">
        <f>IFERROR(VLOOKUP(AE357,祝日一覧!$A:$C,3,FALSE),"")</f>
        <v/>
      </c>
      <c r="AF359" s="23" t="str">
        <f>IFERROR(VLOOKUP(AF357,祝日一覧!$A:$C,3,FALSE),"")</f>
        <v/>
      </c>
      <c r="AG359" s="71" t="str">
        <f>IFERROR(VLOOKUP(AG357,祝日一覧!$A:$C,3,FALSE),"")</f>
        <v/>
      </c>
      <c r="AH359" s="81"/>
      <c r="AI359" s="98"/>
      <c r="AJ359" s="112"/>
      <c r="AK359" s="116"/>
      <c r="AL359" s="141"/>
      <c r="AM359" s="154"/>
      <c r="AN359" s="168"/>
      <c r="AO359" s="172"/>
      <c r="AP359" s="172"/>
      <c r="AQ359" s="188"/>
      <c r="AR359" s="194"/>
      <c r="AS359" s="3"/>
    </row>
    <row r="360" spans="1:45" s="3" customFormat="1" ht="20.100000000000001" hidden="1" customHeight="1" outlineLevel="1">
      <c r="A360" s="3"/>
      <c r="B360" s="1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72"/>
      <c r="AH360" s="82"/>
      <c r="AI360" s="99"/>
      <c r="AJ360" s="108" t="e">
        <f>AVERAGE(AJ361:AJ366)</f>
        <v>#DIV/0!</v>
      </c>
      <c r="AK360" s="117" t="e">
        <f>IF(AJ360&gt;=0.285,"達成","未")</f>
        <v>#DIV/0!</v>
      </c>
      <c r="AL360" s="128"/>
      <c r="AM360" s="147" t="e">
        <f>AVERAGE(AM361:AM365)</f>
        <v>#DIV/0!</v>
      </c>
      <c r="AN360" s="165" t="s">
        <v>47</v>
      </c>
      <c r="AO360" s="175" t="s">
        <v>74</v>
      </c>
      <c r="AP360" s="184" t="s">
        <v>64</v>
      </c>
      <c r="AQ360" s="192" t="s">
        <v>62</v>
      </c>
      <c r="AR360" s="192" t="s">
        <v>63</v>
      </c>
      <c r="AS360" s="199" t="s">
        <v>73</v>
      </c>
    </row>
    <row r="361" spans="1:45" s="3" customFormat="1" ht="20.100000000000001" hidden="1" customHeight="1" outlineLevel="1">
      <c r="A361" s="3"/>
      <c r="B361" s="14" t="str">
        <f>IF($R$5&lt;&gt;"",$R$5,"-")</f>
        <v>-</v>
      </c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69"/>
      <c r="AH361" s="84" t="str">
        <f t="shared" ref="AH361:AH366" si="350">IF(B361="-",B361,"手入力")</f>
        <v>-</v>
      </c>
      <c r="AI361" s="96">
        <f t="shared" ref="AI361:AI366" si="351">AQ361</f>
        <v>0</v>
      </c>
      <c r="AJ361" s="111" t="str">
        <f t="shared" ref="AJ361:AJ366" si="352">IFERROR(AI361/AO361,"")</f>
        <v/>
      </c>
      <c r="AK361" s="124" t="str">
        <f t="shared" ref="AK361:AK366" si="353">IFERROR(IF(B361="-",B361,IF(AI361/AO361&gt;=0.285,"達成","未")),"-")</f>
        <v>-</v>
      </c>
      <c r="AL361" s="130">
        <f t="shared" ref="AL361:AL366" si="354">AR361</f>
        <v>0</v>
      </c>
      <c r="AM361" s="150" t="str">
        <f t="shared" ref="AM361:AM366" si="355">IFERROR(AL361/AP361,"")</f>
        <v/>
      </c>
      <c r="AN361" s="163">
        <f>COUNT(C357:AG357)</f>
        <v>31</v>
      </c>
      <c r="AO361" s="173">
        <f t="shared" ref="AO361:AO366" si="356">IF(OR(B361="-",B361=""),0,IFERROR(AN361-AH361,))</f>
        <v>0</v>
      </c>
      <c r="AP361" s="173">
        <f t="shared" ref="AP361:AP366" si="357">AO361+AP349</f>
        <v>0</v>
      </c>
      <c r="AQ361" s="172">
        <f t="shared" ref="AQ361:AQ366" si="358">COUNTIF(C361:AG361,"○")</f>
        <v>0</v>
      </c>
      <c r="AR361" s="172">
        <f t="shared" ref="AR361:AR366" si="359">AR349+AQ361</f>
        <v>0</v>
      </c>
      <c r="AS361" s="200">
        <f>IF(AS362&gt;=1,0,IF(SUM(AO361:AO366)=0,1,IF(AK360="達成",1,0)))</f>
        <v>1</v>
      </c>
    </row>
    <row r="362" spans="1:45" s="3" customFormat="1" ht="20.100000000000001" hidden="1" customHeight="1" outlineLevel="1">
      <c r="A362" s="3"/>
      <c r="B362" s="15" t="str">
        <f>IF($S$5&lt;&gt;"",$S$5,"-")</f>
        <v>-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55"/>
      <c r="AH362" s="78" t="str">
        <f t="shared" si="350"/>
        <v>-</v>
      </c>
      <c r="AI362" s="97">
        <f t="shared" si="351"/>
        <v>0</v>
      </c>
      <c r="AJ362" s="109" t="str">
        <f t="shared" si="352"/>
        <v/>
      </c>
      <c r="AK362" s="119" t="str">
        <f t="shared" si="353"/>
        <v>-</v>
      </c>
      <c r="AL362" s="131">
        <f t="shared" si="354"/>
        <v>0</v>
      </c>
      <c r="AM362" s="149" t="str">
        <f t="shared" si="355"/>
        <v/>
      </c>
      <c r="AN362" s="163">
        <f>COUNT(C357:AG357)</f>
        <v>31</v>
      </c>
      <c r="AO362" s="173">
        <f t="shared" si="356"/>
        <v>0</v>
      </c>
      <c r="AP362" s="173">
        <f t="shared" si="357"/>
        <v>0</v>
      </c>
      <c r="AQ362" s="173">
        <f t="shared" si="358"/>
        <v>0</v>
      </c>
      <c r="AR362" s="173">
        <f t="shared" si="359"/>
        <v>0</v>
      </c>
      <c r="AS362" s="3">
        <f>COUNTIF(AH361:AH366,"手入力")</f>
        <v>0</v>
      </c>
    </row>
    <row r="363" spans="1:45" s="3" customFormat="1" ht="20.100000000000001" hidden="1" customHeight="1" outlineLevel="1">
      <c r="A363" s="3"/>
      <c r="B363" s="15" t="str">
        <f>IF($T$5&lt;&gt;"",$T$5,"-")</f>
        <v>-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55"/>
      <c r="AH363" s="78" t="str">
        <f t="shared" si="350"/>
        <v>-</v>
      </c>
      <c r="AI363" s="97">
        <f t="shared" si="351"/>
        <v>0</v>
      </c>
      <c r="AJ363" s="109" t="str">
        <f t="shared" si="352"/>
        <v/>
      </c>
      <c r="AK363" s="119" t="str">
        <f t="shared" si="353"/>
        <v>-</v>
      </c>
      <c r="AL363" s="131">
        <f t="shared" si="354"/>
        <v>0</v>
      </c>
      <c r="AM363" s="149" t="str">
        <f t="shared" si="355"/>
        <v/>
      </c>
      <c r="AN363" s="163">
        <f>COUNT(C357:AG357)</f>
        <v>31</v>
      </c>
      <c r="AO363" s="173">
        <f t="shared" si="356"/>
        <v>0</v>
      </c>
      <c r="AP363" s="173">
        <f t="shared" si="357"/>
        <v>0</v>
      </c>
      <c r="AQ363" s="173">
        <f t="shared" si="358"/>
        <v>0</v>
      </c>
      <c r="AR363" s="173">
        <f t="shared" si="359"/>
        <v>0</v>
      </c>
      <c r="AS363" s="3"/>
    </row>
    <row r="364" spans="1:45" s="3" customFormat="1" ht="20.100000000000001" hidden="1" customHeight="1" outlineLevel="1">
      <c r="A364" s="3"/>
      <c r="B364" s="15" t="str">
        <f>IF($U$5&lt;&gt;"",$U$5,"-")</f>
        <v>-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55"/>
      <c r="AH364" s="78" t="str">
        <f t="shared" si="350"/>
        <v>-</v>
      </c>
      <c r="AI364" s="97">
        <f t="shared" si="351"/>
        <v>0</v>
      </c>
      <c r="AJ364" s="109" t="str">
        <f t="shared" si="352"/>
        <v/>
      </c>
      <c r="AK364" s="119" t="str">
        <f t="shared" si="353"/>
        <v>-</v>
      </c>
      <c r="AL364" s="131">
        <f t="shared" si="354"/>
        <v>0</v>
      </c>
      <c r="AM364" s="149" t="str">
        <f t="shared" si="355"/>
        <v/>
      </c>
      <c r="AN364" s="163">
        <f>COUNT(C357:AG357)</f>
        <v>31</v>
      </c>
      <c r="AO364" s="173">
        <f t="shared" si="356"/>
        <v>0</v>
      </c>
      <c r="AP364" s="173">
        <f t="shared" si="357"/>
        <v>0</v>
      </c>
      <c r="AQ364" s="173">
        <f t="shared" si="358"/>
        <v>0</v>
      </c>
      <c r="AR364" s="173">
        <f t="shared" si="359"/>
        <v>0</v>
      </c>
      <c r="AS364" s="3"/>
    </row>
    <row r="365" spans="1:45" s="3" customFormat="1" ht="20.100000000000001" hidden="1" customHeight="1" outlineLevel="1">
      <c r="A365" s="3"/>
      <c r="B365" s="15" t="str">
        <f>IF($V$5&lt;&gt;"",$V$5,"-")</f>
        <v>-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55"/>
      <c r="AH365" s="78" t="str">
        <f t="shared" si="350"/>
        <v>-</v>
      </c>
      <c r="AI365" s="97">
        <f t="shared" si="351"/>
        <v>0</v>
      </c>
      <c r="AJ365" s="109" t="str">
        <f t="shared" si="352"/>
        <v/>
      </c>
      <c r="AK365" s="119" t="str">
        <f t="shared" si="353"/>
        <v>-</v>
      </c>
      <c r="AL365" s="131">
        <f t="shared" si="354"/>
        <v>0</v>
      </c>
      <c r="AM365" s="149" t="str">
        <f t="shared" si="355"/>
        <v/>
      </c>
      <c r="AN365" s="163">
        <f>COUNT(C357:AG357)</f>
        <v>31</v>
      </c>
      <c r="AO365" s="173">
        <f t="shared" si="356"/>
        <v>0</v>
      </c>
      <c r="AP365" s="173">
        <f t="shared" si="357"/>
        <v>0</v>
      </c>
      <c r="AQ365" s="173">
        <f t="shared" si="358"/>
        <v>0</v>
      </c>
      <c r="AR365" s="173">
        <f t="shared" si="359"/>
        <v>0</v>
      </c>
      <c r="AS365" s="3"/>
    </row>
    <row r="366" spans="1:45" s="3" customFormat="1" ht="20.100000000000001" hidden="1" customHeight="1" outlineLevel="1">
      <c r="A366" s="3"/>
      <c r="B366" s="16" t="str">
        <f>IF($W$5&lt;&gt;"",$W$5,"-")</f>
        <v>-</v>
      </c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70"/>
      <c r="AH366" s="79" t="str">
        <f t="shared" si="350"/>
        <v>-</v>
      </c>
      <c r="AI366" s="99">
        <f t="shared" si="351"/>
        <v>0</v>
      </c>
      <c r="AJ366" s="108" t="str">
        <f t="shared" si="352"/>
        <v/>
      </c>
      <c r="AK366" s="117" t="str">
        <f t="shared" si="353"/>
        <v>-</v>
      </c>
      <c r="AL366" s="133">
        <f t="shared" si="354"/>
        <v>0</v>
      </c>
      <c r="AM366" s="147" t="str">
        <f t="shared" si="355"/>
        <v/>
      </c>
      <c r="AN366" s="163">
        <f>COUNT(C357:AG357)</f>
        <v>31</v>
      </c>
      <c r="AO366" s="173">
        <f t="shared" si="356"/>
        <v>0</v>
      </c>
      <c r="AP366" s="173">
        <f t="shared" si="357"/>
        <v>0</v>
      </c>
      <c r="AQ366" s="173">
        <f t="shared" si="358"/>
        <v>0</v>
      </c>
      <c r="AR366" s="173">
        <f t="shared" si="359"/>
        <v>0</v>
      </c>
      <c r="AS366" s="3"/>
    </row>
    <row r="367" spans="1:45" hidden="1" outlineLevel="1">
      <c r="AR367" s="4"/>
    </row>
    <row r="368" spans="1:45" s="3" customFormat="1" ht="12.95" hidden="1" customHeight="1" outlineLevel="1">
      <c r="A368" s="1"/>
      <c r="B368" s="10" t="s">
        <v>6</v>
      </c>
      <c r="C368" s="20">
        <f>DATE(YEAR(C356),MONTH(C356)+1,DAY(C356))</f>
        <v>46478</v>
      </c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80" t="s">
        <v>31</v>
      </c>
      <c r="AI368" s="96" t="s">
        <v>20</v>
      </c>
      <c r="AJ368" s="105"/>
      <c r="AK368" s="114"/>
      <c r="AL368" s="138" t="s">
        <v>15</v>
      </c>
      <c r="AM368" s="151"/>
      <c r="AN368" s="167" t="s">
        <v>30</v>
      </c>
      <c r="AO368" s="171" t="s">
        <v>33</v>
      </c>
      <c r="AP368" s="181" t="s">
        <v>1</v>
      </c>
      <c r="AQ368" s="187"/>
      <c r="AR368" s="159"/>
      <c r="AS368" s="3"/>
    </row>
    <row r="369" spans="1:45" s="3" customFormat="1" ht="12.95" hidden="1" customHeight="1" outlineLevel="1">
      <c r="A369" s="1"/>
      <c r="B369" s="11" t="s">
        <v>9</v>
      </c>
      <c r="C369" s="21">
        <f>DATE(YEAR(C368),MONTH(C368),DAY(C368))</f>
        <v>46478</v>
      </c>
      <c r="D369" s="21">
        <f t="shared" ref="D369:AG369" si="360">IF(MONTH(DATE(YEAR(C369),MONTH(C369),DAY(C369)+1))=MONTH($C368),DATE(YEAR(C369),MONTH(C369),DAY(C369)+1),"")</f>
        <v>46479</v>
      </c>
      <c r="E369" s="21">
        <f t="shared" si="360"/>
        <v>46480</v>
      </c>
      <c r="F369" s="32">
        <f t="shared" si="360"/>
        <v>46481</v>
      </c>
      <c r="G369" s="21">
        <f t="shared" si="360"/>
        <v>46482</v>
      </c>
      <c r="H369" s="21">
        <f t="shared" si="360"/>
        <v>46483</v>
      </c>
      <c r="I369" s="21">
        <f t="shared" si="360"/>
        <v>46484</v>
      </c>
      <c r="J369" s="21">
        <f t="shared" si="360"/>
        <v>46485</v>
      </c>
      <c r="K369" s="21">
        <f t="shared" si="360"/>
        <v>46486</v>
      </c>
      <c r="L369" s="21">
        <f t="shared" si="360"/>
        <v>46487</v>
      </c>
      <c r="M369" s="21">
        <f t="shared" si="360"/>
        <v>46488</v>
      </c>
      <c r="N369" s="21">
        <f t="shared" si="360"/>
        <v>46489</v>
      </c>
      <c r="O369" s="21">
        <f t="shared" si="360"/>
        <v>46490</v>
      </c>
      <c r="P369" s="21">
        <f t="shared" si="360"/>
        <v>46491</v>
      </c>
      <c r="Q369" s="21">
        <f t="shared" si="360"/>
        <v>46492</v>
      </c>
      <c r="R369" s="21">
        <f t="shared" si="360"/>
        <v>46493</v>
      </c>
      <c r="S369" s="21">
        <f t="shared" si="360"/>
        <v>46494</v>
      </c>
      <c r="T369" s="21">
        <f t="shared" si="360"/>
        <v>46495</v>
      </c>
      <c r="U369" s="21">
        <f t="shared" si="360"/>
        <v>46496</v>
      </c>
      <c r="V369" s="21">
        <f t="shared" si="360"/>
        <v>46497</v>
      </c>
      <c r="W369" s="21">
        <f t="shared" si="360"/>
        <v>46498</v>
      </c>
      <c r="X369" s="21">
        <f t="shared" si="360"/>
        <v>46499</v>
      </c>
      <c r="Y369" s="21">
        <f t="shared" si="360"/>
        <v>46500</v>
      </c>
      <c r="Z369" s="21">
        <f t="shared" si="360"/>
        <v>46501</v>
      </c>
      <c r="AA369" s="21">
        <f t="shared" si="360"/>
        <v>46502</v>
      </c>
      <c r="AB369" s="21">
        <f t="shared" si="360"/>
        <v>46503</v>
      </c>
      <c r="AC369" s="21">
        <f t="shared" si="360"/>
        <v>46504</v>
      </c>
      <c r="AD369" s="21">
        <f t="shared" si="360"/>
        <v>46505</v>
      </c>
      <c r="AE369" s="21">
        <f t="shared" si="360"/>
        <v>46506</v>
      </c>
      <c r="AF369" s="21">
        <f t="shared" si="360"/>
        <v>46507</v>
      </c>
      <c r="AG369" s="67" t="str">
        <f t="shared" si="360"/>
        <v/>
      </c>
      <c r="AH369" s="81"/>
      <c r="AI369" s="97"/>
      <c r="AJ369" s="106"/>
      <c r="AK369" s="115"/>
      <c r="AL369" s="139"/>
      <c r="AM369" s="152"/>
      <c r="AN369" s="168"/>
      <c r="AO369" s="172"/>
      <c r="AP369" s="182"/>
      <c r="AQ369" s="187"/>
      <c r="AR369" s="159"/>
      <c r="AS369" s="3"/>
    </row>
    <row r="370" spans="1:45" s="3" customFormat="1" ht="12.95" hidden="1" customHeight="1" outlineLevel="1">
      <c r="A370" s="1"/>
      <c r="B370" s="11" t="s">
        <v>3</v>
      </c>
      <c r="C370" s="22" t="str">
        <f t="shared" ref="C370:AG370" si="361">TEXT(C369,"aaa")</f>
        <v>木</v>
      </c>
      <c r="D370" s="22" t="str">
        <f t="shared" si="361"/>
        <v>金</v>
      </c>
      <c r="E370" s="22" t="str">
        <f t="shared" si="361"/>
        <v>土</v>
      </c>
      <c r="F370" s="33" t="str">
        <f t="shared" si="361"/>
        <v>日</v>
      </c>
      <c r="G370" s="22" t="str">
        <f t="shared" si="361"/>
        <v>月</v>
      </c>
      <c r="H370" s="22" t="str">
        <f t="shared" si="361"/>
        <v>火</v>
      </c>
      <c r="I370" s="22" t="str">
        <f t="shared" si="361"/>
        <v>水</v>
      </c>
      <c r="J370" s="22" t="str">
        <f t="shared" si="361"/>
        <v>木</v>
      </c>
      <c r="K370" s="22" t="str">
        <f t="shared" si="361"/>
        <v>金</v>
      </c>
      <c r="L370" s="22" t="str">
        <f t="shared" si="361"/>
        <v>土</v>
      </c>
      <c r="M370" s="22" t="str">
        <f t="shared" si="361"/>
        <v>日</v>
      </c>
      <c r="N370" s="22" t="str">
        <f t="shared" si="361"/>
        <v>月</v>
      </c>
      <c r="O370" s="22" t="str">
        <f t="shared" si="361"/>
        <v>火</v>
      </c>
      <c r="P370" s="22" t="str">
        <f t="shared" si="361"/>
        <v>水</v>
      </c>
      <c r="Q370" s="22" t="str">
        <f t="shared" si="361"/>
        <v>木</v>
      </c>
      <c r="R370" s="22" t="str">
        <f t="shared" si="361"/>
        <v>金</v>
      </c>
      <c r="S370" s="22" t="str">
        <f t="shared" si="361"/>
        <v>土</v>
      </c>
      <c r="T370" s="22" t="str">
        <f t="shared" si="361"/>
        <v>日</v>
      </c>
      <c r="U370" s="22" t="str">
        <f t="shared" si="361"/>
        <v>月</v>
      </c>
      <c r="V370" s="22" t="str">
        <f t="shared" si="361"/>
        <v>火</v>
      </c>
      <c r="W370" s="22" t="str">
        <f t="shared" si="361"/>
        <v>水</v>
      </c>
      <c r="X370" s="22" t="str">
        <f t="shared" si="361"/>
        <v>木</v>
      </c>
      <c r="Y370" s="22" t="str">
        <f t="shared" si="361"/>
        <v>金</v>
      </c>
      <c r="Z370" s="22" t="str">
        <f t="shared" si="361"/>
        <v>土</v>
      </c>
      <c r="AA370" s="22" t="str">
        <f t="shared" si="361"/>
        <v>日</v>
      </c>
      <c r="AB370" s="22" t="str">
        <f t="shared" si="361"/>
        <v>月</v>
      </c>
      <c r="AC370" s="22" t="str">
        <f t="shared" si="361"/>
        <v>火</v>
      </c>
      <c r="AD370" s="22" t="str">
        <f t="shared" si="361"/>
        <v>水</v>
      </c>
      <c r="AE370" s="22" t="str">
        <f t="shared" si="361"/>
        <v>木</v>
      </c>
      <c r="AF370" s="22" t="str">
        <f t="shared" si="361"/>
        <v>金</v>
      </c>
      <c r="AG370" s="55" t="str">
        <f t="shared" si="361"/>
        <v/>
      </c>
      <c r="AH370" s="81"/>
      <c r="AI370" s="98" t="s">
        <v>45</v>
      </c>
      <c r="AJ370" s="112" t="s">
        <v>19</v>
      </c>
      <c r="AK370" s="116" t="s">
        <v>58</v>
      </c>
      <c r="AL370" s="140" t="s">
        <v>45</v>
      </c>
      <c r="AM370" s="153" t="s">
        <v>22</v>
      </c>
      <c r="AN370" s="167">
        <f>COUNT(C369:AG369)</f>
        <v>30</v>
      </c>
      <c r="AO370" s="171">
        <f>AN370-AH370</f>
        <v>30</v>
      </c>
      <c r="AP370" s="171">
        <f>SUM(AO$8:AO372)</f>
        <v>942</v>
      </c>
      <c r="AQ370" s="186"/>
      <c r="AR370" s="193"/>
      <c r="AS370" s="3"/>
    </row>
    <row r="371" spans="1:45" s="3" customFormat="1" ht="27" hidden="1" customHeight="1" outlineLevel="1">
      <c r="A371" s="5"/>
      <c r="B371" s="12" t="s">
        <v>11</v>
      </c>
      <c r="C371" s="23" t="str">
        <f>IFERROR(VLOOKUP(C369,祝日一覧!$A:$C,3,FALSE),"")</f>
        <v/>
      </c>
      <c r="D371" s="23" t="str">
        <f>IFERROR(VLOOKUP(D369,祝日一覧!$A:$C,3,FALSE),"")</f>
        <v/>
      </c>
      <c r="E371" s="23" t="str">
        <f>IFERROR(VLOOKUP(E369,祝日一覧!$A:$C,3,FALSE),"")</f>
        <v/>
      </c>
      <c r="F371" s="23" t="str">
        <f>IFERROR(VLOOKUP(F369,祝日一覧!$A:$C,3,FALSE),"")</f>
        <v/>
      </c>
      <c r="G371" s="23" t="str">
        <f>IFERROR(VLOOKUP(G369,祝日一覧!$A:$C,3,FALSE),"")</f>
        <v/>
      </c>
      <c r="H371" s="23" t="str">
        <f>IFERROR(VLOOKUP(H369,祝日一覧!$A:$C,3,FALSE),"")</f>
        <v/>
      </c>
      <c r="I371" s="23" t="str">
        <f>IFERROR(VLOOKUP(I369,祝日一覧!$A:$C,3,FALSE),"")</f>
        <v/>
      </c>
      <c r="J371" s="23" t="str">
        <f>IFERROR(VLOOKUP(J369,祝日一覧!$A:$C,3,FALSE),"")</f>
        <v/>
      </c>
      <c r="K371" s="23" t="str">
        <f>IFERROR(VLOOKUP(K369,祝日一覧!$A:$C,3,FALSE),"")</f>
        <v/>
      </c>
      <c r="L371" s="23" t="str">
        <f>IFERROR(VLOOKUP(L369,祝日一覧!$A:$C,3,FALSE),"")</f>
        <v/>
      </c>
      <c r="M371" s="23" t="str">
        <f>IFERROR(VLOOKUP(M369,祝日一覧!$A:$C,3,FALSE),"")</f>
        <v/>
      </c>
      <c r="N371" s="23" t="str">
        <f>IFERROR(VLOOKUP(N369,祝日一覧!$A:$C,3,FALSE),"")</f>
        <v/>
      </c>
      <c r="O371" s="23" t="str">
        <f>IFERROR(VLOOKUP(O369,祝日一覧!$A:$C,3,FALSE),"")</f>
        <v/>
      </c>
      <c r="P371" s="23" t="str">
        <f>IFERROR(VLOOKUP(P369,祝日一覧!$A:$C,3,FALSE),"")</f>
        <v/>
      </c>
      <c r="Q371" s="23" t="str">
        <f>IFERROR(VLOOKUP(Q369,祝日一覧!$A:$C,3,FALSE),"")</f>
        <v/>
      </c>
      <c r="R371" s="23" t="str">
        <f>IFERROR(VLOOKUP(R369,祝日一覧!$A:$C,3,FALSE),"")</f>
        <v/>
      </c>
      <c r="S371" s="23" t="str">
        <f>IFERROR(VLOOKUP(S369,祝日一覧!$A:$C,3,FALSE),"")</f>
        <v/>
      </c>
      <c r="T371" s="23" t="str">
        <f>IFERROR(VLOOKUP(T369,祝日一覧!$A:$C,3,FALSE),"")</f>
        <v/>
      </c>
      <c r="U371" s="23" t="str">
        <f>IFERROR(VLOOKUP(U369,祝日一覧!$A:$C,3,FALSE),"")</f>
        <v/>
      </c>
      <c r="V371" s="23" t="str">
        <f>IFERROR(VLOOKUP(V369,祝日一覧!$A:$C,3,FALSE),"")</f>
        <v/>
      </c>
      <c r="W371" s="23" t="str">
        <f>IFERROR(VLOOKUP(W369,祝日一覧!$A:$C,3,FALSE),"")</f>
        <v/>
      </c>
      <c r="X371" s="23" t="str">
        <f>IFERROR(VLOOKUP(X369,祝日一覧!$A:$C,3,FALSE),"")</f>
        <v/>
      </c>
      <c r="Y371" s="23" t="str">
        <f>IFERROR(VLOOKUP(Y369,祝日一覧!$A:$C,3,FALSE),"")</f>
        <v/>
      </c>
      <c r="Z371" s="23" t="str">
        <f>IFERROR(VLOOKUP(Z369,祝日一覧!$A:$C,3,FALSE),"")</f>
        <v/>
      </c>
      <c r="AA371" s="23" t="str">
        <f>IFERROR(VLOOKUP(AA369,祝日一覧!$A:$C,3,FALSE),"")</f>
        <v/>
      </c>
      <c r="AB371" s="23" t="str">
        <f>IFERROR(VLOOKUP(AB369,祝日一覧!$A:$C,3,FALSE),"")</f>
        <v/>
      </c>
      <c r="AC371" s="23" t="str">
        <f>IFERROR(VLOOKUP(AC369,祝日一覧!$A:$C,3,FALSE),"")</f>
        <v/>
      </c>
      <c r="AD371" s="23" t="str">
        <f>IFERROR(VLOOKUP(AD369,祝日一覧!$A:$C,3,FALSE),"")</f>
        <v/>
      </c>
      <c r="AE371" s="23" t="str">
        <f>IFERROR(VLOOKUP(AE369,祝日一覧!$A:$C,3,FALSE),"")</f>
        <v>昭和の日</v>
      </c>
      <c r="AF371" s="23" t="str">
        <f>IFERROR(VLOOKUP(AF369,祝日一覧!$A:$C,3,FALSE),"")</f>
        <v/>
      </c>
      <c r="AG371" s="71" t="str">
        <f>IFERROR(VLOOKUP(AG369,祝日一覧!$A:$C,3,FALSE),"")</f>
        <v/>
      </c>
      <c r="AH371" s="81"/>
      <c r="AI371" s="98"/>
      <c r="AJ371" s="112"/>
      <c r="AK371" s="116"/>
      <c r="AL371" s="141"/>
      <c r="AM371" s="154"/>
      <c r="AN371" s="168"/>
      <c r="AO371" s="172"/>
      <c r="AP371" s="172"/>
      <c r="AQ371" s="188"/>
      <c r="AR371" s="194"/>
      <c r="AS371" s="3"/>
    </row>
    <row r="372" spans="1:45" s="3" customFormat="1" ht="20.100000000000001" hidden="1" customHeight="1" outlineLevel="1">
      <c r="A372" s="3"/>
      <c r="B372" s="1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72"/>
      <c r="AH372" s="82"/>
      <c r="AI372" s="99"/>
      <c r="AJ372" s="108" t="e">
        <f>AVERAGE(AJ373:AJ378)</f>
        <v>#DIV/0!</v>
      </c>
      <c r="AK372" s="117" t="e">
        <f>IF(AJ372&gt;=0.285,"達成","未")</f>
        <v>#DIV/0!</v>
      </c>
      <c r="AL372" s="128"/>
      <c r="AM372" s="147" t="e">
        <f>AVERAGE(AM373:AM377)</f>
        <v>#DIV/0!</v>
      </c>
      <c r="AN372" s="165" t="s">
        <v>47</v>
      </c>
      <c r="AO372" s="175" t="s">
        <v>74</v>
      </c>
      <c r="AP372" s="184" t="s">
        <v>64</v>
      </c>
      <c r="AQ372" s="192" t="s">
        <v>62</v>
      </c>
      <c r="AR372" s="192" t="s">
        <v>63</v>
      </c>
      <c r="AS372" s="199" t="s">
        <v>73</v>
      </c>
    </row>
    <row r="373" spans="1:45" s="3" customFormat="1" ht="20.100000000000001" hidden="1" customHeight="1" outlineLevel="1">
      <c r="A373" s="3"/>
      <c r="B373" s="14" t="str">
        <f>IF($R$5&lt;&gt;"",$R$5,"-")</f>
        <v>-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69"/>
      <c r="AH373" s="84" t="str">
        <f t="shared" ref="AH373:AH378" si="362">IF(B373="-",B373,"手入力")</f>
        <v>-</v>
      </c>
      <c r="AI373" s="96">
        <f t="shared" ref="AI373:AI378" si="363">AQ373</f>
        <v>0</v>
      </c>
      <c r="AJ373" s="111" t="str">
        <f t="shared" ref="AJ373:AJ378" si="364">IFERROR(AI373/AO373,"")</f>
        <v/>
      </c>
      <c r="AK373" s="124" t="str">
        <f t="shared" ref="AK373:AK378" si="365">IFERROR(IF(B373="-",B373,IF(AI373/AO373&gt;=0.285,"達成","未")),"-")</f>
        <v>-</v>
      </c>
      <c r="AL373" s="130">
        <f t="shared" ref="AL373:AL378" si="366">AR373</f>
        <v>0</v>
      </c>
      <c r="AM373" s="150" t="str">
        <f t="shared" ref="AM373:AM378" si="367">IFERROR(AL373/AP373,"")</f>
        <v/>
      </c>
      <c r="AN373" s="163">
        <f>COUNT(C369:AG369)</f>
        <v>30</v>
      </c>
      <c r="AO373" s="173">
        <f t="shared" ref="AO373:AO378" si="368">IF(OR(B373="-",B373=""),0,IFERROR(AN373-AH373,))</f>
        <v>0</v>
      </c>
      <c r="AP373" s="173">
        <f t="shared" ref="AP373:AP378" si="369">AO373+AP361</f>
        <v>0</v>
      </c>
      <c r="AQ373" s="172">
        <f t="shared" ref="AQ373:AQ378" si="370">COUNTIF(C373:AG373,"○")</f>
        <v>0</v>
      </c>
      <c r="AR373" s="172">
        <f t="shared" ref="AR373:AR378" si="371">AR361+AQ373</f>
        <v>0</v>
      </c>
      <c r="AS373" s="200">
        <f>IF(AS374&gt;=1,0,IF(SUM(AO373:AO378)=0,1,IF(AK372="達成",1,0)))</f>
        <v>1</v>
      </c>
    </row>
    <row r="374" spans="1:45" s="3" customFormat="1" ht="20.100000000000001" hidden="1" customHeight="1" outlineLevel="1">
      <c r="A374" s="3"/>
      <c r="B374" s="15" t="str">
        <f>IF($S$5&lt;&gt;"",$S$5,"-")</f>
        <v>-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55"/>
      <c r="AH374" s="78" t="str">
        <f t="shared" si="362"/>
        <v>-</v>
      </c>
      <c r="AI374" s="97">
        <f t="shared" si="363"/>
        <v>0</v>
      </c>
      <c r="AJ374" s="109" t="str">
        <f t="shared" si="364"/>
        <v/>
      </c>
      <c r="AK374" s="119" t="str">
        <f t="shared" si="365"/>
        <v>-</v>
      </c>
      <c r="AL374" s="131">
        <f t="shared" si="366"/>
        <v>0</v>
      </c>
      <c r="AM374" s="149" t="str">
        <f t="shared" si="367"/>
        <v/>
      </c>
      <c r="AN374" s="163">
        <f>COUNT(C369:AG369)</f>
        <v>30</v>
      </c>
      <c r="AO374" s="173">
        <f t="shared" si="368"/>
        <v>0</v>
      </c>
      <c r="AP374" s="173">
        <f t="shared" si="369"/>
        <v>0</v>
      </c>
      <c r="AQ374" s="173">
        <f t="shared" si="370"/>
        <v>0</v>
      </c>
      <c r="AR374" s="173">
        <f t="shared" si="371"/>
        <v>0</v>
      </c>
      <c r="AS374" s="3">
        <f>COUNTIF(AH373:AH378,"手入力")</f>
        <v>0</v>
      </c>
    </row>
    <row r="375" spans="1:45" s="3" customFormat="1" ht="20.100000000000001" hidden="1" customHeight="1" outlineLevel="1">
      <c r="A375" s="3"/>
      <c r="B375" s="15" t="str">
        <f>IF($T$5&lt;&gt;"",$T$5,"-")</f>
        <v>-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55"/>
      <c r="AH375" s="78" t="str">
        <f t="shared" si="362"/>
        <v>-</v>
      </c>
      <c r="AI375" s="97">
        <f t="shared" si="363"/>
        <v>0</v>
      </c>
      <c r="AJ375" s="109" t="str">
        <f t="shared" si="364"/>
        <v/>
      </c>
      <c r="AK375" s="119" t="str">
        <f t="shared" si="365"/>
        <v>-</v>
      </c>
      <c r="AL375" s="131">
        <f t="shared" si="366"/>
        <v>0</v>
      </c>
      <c r="AM375" s="149" t="str">
        <f t="shared" si="367"/>
        <v/>
      </c>
      <c r="AN375" s="163">
        <f>COUNT(C369:AG369)</f>
        <v>30</v>
      </c>
      <c r="AO375" s="173">
        <f t="shared" si="368"/>
        <v>0</v>
      </c>
      <c r="AP375" s="173">
        <f t="shared" si="369"/>
        <v>0</v>
      </c>
      <c r="AQ375" s="173">
        <f t="shared" si="370"/>
        <v>0</v>
      </c>
      <c r="AR375" s="173">
        <f t="shared" si="371"/>
        <v>0</v>
      </c>
      <c r="AS375" s="3"/>
    </row>
    <row r="376" spans="1:45" s="3" customFormat="1" ht="20.100000000000001" hidden="1" customHeight="1" outlineLevel="1">
      <c r="A376" s="3"/>
      <c r="B376" s="15" t="str">
        <f>IF($U$5&lt;&gt;"",$U$5,"-")</f>
        <v>-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55"/>
      <c r="AH376" s="78" t="str">
        <f t="shared" si="362"/>
        <v>-</v>
      </c>
      <c r="AI376" s="97">
        <f t="shared" si="363"/>
        <v>0</v>
      </c>
      <c r="AJ376" s="109" t="str">
        <f t="shared" si="364"/>
        <v/>
      </c>
      <c r="AK376" s="119" t="str">
        <f t="shared" si="365"/>
        <v>-</v>
      </c>
      <c r="AL376" s="131">
        <f t="shared" si="366"/>
        <v>0</v>
      </c>
      <c r="AM376" s="149" t="str">
        <f t="shared" si="367"/>
        <v/>
      </c>
      <c r="AN376" s="163">
        <f>COUNT(C369:AG369)</f>
        <v>30</v>
      </c>
      <c r="AO376" s="173">
        <f t="shared" si="368"/>
        <v>0</v>
      </c>
      <c r="AP376" s="173">
        <f t="shared" si="369"/>
        <v>0</v>
      </c>
      <c r="AQ376" s="173">
        <f t="shared" si="370"/>
        <v>0</v>
      </c>
      <c r="AR376" s="173">
        <f t="shared" si="371"/>
        <v>0</v>
      </c>
      <c r="AS376" s="3"/>
    </row>
    <row r="377" spans="1:45" s="3" customFormat="1" ht="20.100000000000001" hidden="1" customHeight="1" outlineLevel="1">
      <c r="A377" s="3"/>
      <c r="B377" s="15" t="str">
        <f>IF($V$5&lt;&gt;"",$V$5,"-")</f>
        <v>-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55"/>
      <c r="AH377" s="78" t="str">
        <f t="shared" si="362"/>
        <v>-</v>
      </c>
      <c r="AI377" s="97">
        <f t="shared" si="363"/>
        <v>0</v>
      </c>
      <c r="AJ377" s="109" t="str">
        <f t="shared" si="364"/>
        <v/>
      </c>
      <c r="AK377" s="119" t="str">
        <f t="shared" si="365"/>
        <v>-</v>
      </c>
      <c r="AL377" s="131">
        <f t="shared" si="366"/>
        <v>0</v>
      </c>
      <c r="AM377" s="149" t="str">
        <f t="shared" si="367"/>
        <v/>
      </c>
      <c r="AN377" s="163">
        <f>COUNT(C369:AG369)</f>
        <v>30</v>
      </c>
      <c r="AO377" s="173">
        <f t="shared" si="368"/>
        <v>0</v>
      </c>
      <c r="AP377" s="173">
        <f t="shared" si="369"/>
        <v>0</v>
      </c>
      <c r="AQ377" s="173">
        <f t="shared" si="370"/>
        <v>0</v>
      </c>
      <c r="AR377" s="173">
        <f t="shared" si="371"/>
        <v>0</v>
      </c>
      <c r="AS377" s="3"/>
    </row>
    <row r="378" spans="1:45" s="3" customFormat="1" ht="20.100000000000001" hidden="1" customHeight="1" outlineLevel="1">
      <c r="A378" s="3"/>
      <c r="B378" s="16" t="str">
        <f>IF($W$5&lt;&gt;"",$W$5,"-")</f>
        <v>-</v>
      </c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70"/>
      <c r="AH378" s="79" t="str">
        <f t="shared" si="362"/>
        <v>-</v>
      </c>
      <c r="AI378" s="99">
        <f t="shared" si="363"/>
        <v>0</v>
      </c>
      <c r="AJ378" s="108" t="str">
        <f t="shared" si="364"/>
        <v/>
      </c>
      <c r="AK378" s="117" t="str">
        <f t="shared" si="365"/>
        <v>-</v>
      </c>
      <c r="AL378" s="133">
        <f t="shared" si="366"/>
        <v>0</v>
      </c>
      <c r="AM378" s="147" t="str">
        <f t="shared" si="367"/>
        <v/>
      </c>
      <c r="AN378" s="163">
        <f>COUNT(C369:AG369)</f>
        <v>30</v>
      </c>
      <c r="AO378" s="173">
        <f t="shared" si="368"/>
        <v>0</v>
      </c>
      <c r="AP378" s="173">
        <f t="shared" si="369"/>
        <v>0</v>
      </c>
      <c r="AQ378" s="173">
        <f t="shared" si="370"/>
        <v>0</v>
      </c>
      <c r="AR378" s="173">
        <f t="shared" si="371"/>
        <v>0</v>
      </c>
      <c r="AS378" s="3"/>
    </row>
    <row r="379" spans="1:45" hidden="1" outlineLevel="1">
      <c r="AR379" s="4"/>
    </row>
    <row r="380" spans="1:45" s="3" customFormat="1" ht="12.95" hidden="1" customHeight="1" outlineLevel="1">
      <c r="A380" s="1"/>
      <c r="B380" s="10" t="s">
        <v>6</v>
      </c>
      <c r="C380" s="20">
        <f>DATE(YEAR(C368),MONTH(C368)+1,DAY(C368))</f>
        <v>46508</v>
      </c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80" t="s">
        <v>31</v>
      </c>
      <c r="AI380" s="96" t="s">
        <v>20</v>
      </c>
      <c r="AJ380" s="105"/>
      <c r="AK380" s="114"/>
      <c r="AL380" s="138" t="s">
        <v>15</v>
      </c>
      <c r="AM380" s="151"/>
      <c r="AN380" s="167" t="s">
        <v>30</v>
      </c>
      <c r="AO380" s="171" t="s">
        <v>33</v>
      </c>
      <c r="AP380" s="181" t="s">
        <v>1</v>
      </c>
      <c r="AQ380" s="187"/>
      <c r="AR380" s="159"/>
      <c r="AS380" s="3"/>
    </row>
    <row r="381" spans="1:45" s="3" customFormat="1" ht="12.95" hidden="1" customHeight="1" outlineLevel="1">
      <c r="A381" s="1"/>
      <c r="B381" s="11" t="s">
        <v>9</v>
      </c>
      <c r="C381" s="21">
        <f>DATE(YEAR(C380),MONTH(C380),DAY(C380))</f>
        <v>46508</v>
      </c>
      <c r="D381" s="21">
        <f t="shared" ref="D381:AG381" si="372">IF(MONTH(DATE(YEAR(C381),MONTH(C381),DAY(C381)+1))=MONTH($C380),DATE(YEAR(C381),MONTH(C381),DAY(C381)+1),"")</f>
        <v>46509</v>
      </c>
      <c r="E381" s="21">
        <f t="shared" si="372"/>
        <v>46510</v>
      </c>
      <c r="F381" s="32">
        <f t="shared" si="372"/>
        <v>46511</v>
      </c>
      <c r="G381" s="21">
        <f t="shared" si="372"/>
        <v>46512</v>
      </c>
      <c r="H381" s="21">
        <f t="shared" si="372"/>
        <v>46513</v>
      </c>
      <c r="I381" s="21">
        <f t="shared" si="372"/>
        <v>46514</v>
      </c>
      <c r="J381" s="21">
        <f t="shared" si="372"/>
        <v>46515</v>
      </c>
      <c r="K381" s="21">
        <f t="shared" si="372"/>
        <v>46516</v>
      </c>
      <c r="L381" s="21">
        <f t="shared" si="372"/>
        <v>46517</v>
      </c>
      <c r="M381" s="21">
        <f t="shared" si="372"/>
        <v>46518</v>
      </c>
      <c r="N381" s="21">
        <f t="shared" si="372"/>
        <v>46519</v>
      </c>
      <c r="O381" s="21">
        <f t="shared" si="372"/>
        <v>46520</v>
      </c>
      <c r="P381" s="21">
        <f t="shared" si="372"/>
        <v>46521</v>
      </c>
      <c r="Q381" s="21">
        <f t="shared" si="372"/>
        <v>46522</v>
      </c>
      <c r="R381" s="21">
        <f t="shared" si="372"/>
        <v>46523</v>
      </c>
      <c r="S381" s="21">
        <f t="shared" si="372"/>
        <v>46524</v>
      </c>
      <c r="T381" s="21">
        <f t="shared" si="372"/>
        <v>46525</v>
      </c>
      <c r="U381" s="21">
        <f t="shared" si="372"/>
        <v>46526</v>
      </c>
      <c r="V381" s="21">
        <f t="shared" si="372"/>
        <v>46527</v>
      </c>
      <c r="W381" s="21">
        <f t="shared" si="372"/>
        <v>46528</v>
      </c>
      <c r="X381" s="21">
        <f t="shared" si="372"/>
        <v>46529</v>
      </c>
      <c r="Y381" s="21">
        <f t="shared" si="372"/>
        <v>46530</v>
      </c>
      <c r="Z381" s="21">
        <f t="shared" si="372"/>
        <v>46531</v>
      </c>
      <c r="AA381" s="21">
        <f t="shared" si="372"/>
        <v>46532</v>
      </c>
      <c r="AB381" s="21">
        <f t="shared" si="372"/>
        <v>46533</v>
      </c>
      <c r="AC381" s="21">
        <f t="shared" si="372"/>
        <v>46534</v>
      </c>
      <c r="AD381" s="21">
        <f t="shared" si="372"/>
        <v>46535</v>
      </c>
      <c r="AE381" s="21">
        <f t="shared" si="372"/>
        <v>46536</v>
      </c>
      <c r="AF381" s="21">
        <f t="shared" si="372"/>
        <v>46537</v>
      </c>
      <c r="AG381" s="67">
        <f t="shared" si="372"/>
        <v>46538</v>
      </c>
      <c r="AH381" s="81"/>
      <c r="AI381" s="97"/>
      <c r="AJ381" s="106"/>
      <c r="AK381" s="115"/>
      <c r="AL381" s="139"/>
      <c r="AM381" s="152"/>
      <c r="AN381" s="168"/>
      <c r="AO381" s="172"/>
      <c r="AP381" s="182"/>
      <c r="AQ381" s="187"/>
      <c r="AR381" s="159"/>
      <c r="AS381" s="3"/>
    </row>
    <row r="382" spans="1:45" s="3" customFormat="1" ht="12.95" hidden="1" customHeight="1" outlineLevel="1">
      <c r="A382" s="1"/>
      <c r="B382" s="11" t="s">
        <v>3</v>
      </c>
      <c r="C382" s="22" t="str">
        <f t="shared" ref="C382:AG382" si="373">TEXT(C381,"aaa")</f>
        <v>土</v>
      </c>
      <c r="D382" s="22" t="str">
        <f t="shared" si="373"/>
        <v>日</v>
      </c>
      <c r="E382" s="22" t="str">
        <f t="shared" si="373"/>
        <v>月</v>
      </c>
      <c r="F382" s="33" t="str">
        <f t="shared" si="373"/>
        <v>火</v>
      </c>
      <c r="G382" s="22" t="str">
        <f t="shared" si="373"/>
        <v>水</v>
      </c>
      <c r="H382" s="22" t="str">
        <f t="shared" si="373"/>
        <v>木</v>
      </c>
      <c r="I382" s="22" t="str">
        <f t="shared" si="373"/>
        <v>金</v>
      </c>
      <c r="J382" s="22" t="str">
        <f t="shared" si="373"/>
        <v>土</v>
      </c>
      <c r="K382" s="22" t="str">
        <f t="shared" si="373"/>
        <v>日</v>
      </c>
      <c r="L382" s="22" t="str">
        <f t="shared" si="373"/>
        <v>月</v>
      </c>
      <c r="M382" s="22" t="str">
        <f t="shared" si="373"/>
        <v>火</v>
      </c>
      <c r="N382" s="22" t="str">
        <f t="shared" si="373"/>
        <v>水</v>
      </c>
      <c r="O382" s="22" t="str">
        <f t="shared" si="373"/>
        <v>木</v>
      </c>
      <c r="P382" s="22" t="str">
        <f t="shared" si="373"/>
        <v>金</v>
      </c>
      <c r="Q382" s="22" t="str">
        <f t="shared" si="373"/>
        <v>土</v>
      </c>
      <c r="R382" s="22" t="str">
        <f t="shared" si="373"/>
        <v>日</v>
      </c>
      <c r="S382" s="22" t="str">
        <f t="shared" si="373"/>
        <v>月</v>
      </c>
      <c r="T382" s="22" t="str">
        <f t="shared" si="373"/>
        <v>火</v>
      </c>
      <c r="U382" s="22" t="str">
        <f t="shared" si="373"/>
        <v>水</v>
      </c>
      <c r="V382" s="22" t="str">
        <f t="shared" si="373"/>
        <v>木</v>
      </c>
      <c r="W382" s="22" t="str">
        <f t="shared" si="373"/>
        <v>金</v>
      </c>
      <c r="X382" s="22" t="str">
        <f t="shared" si="373"/>
        <v>土</v>
      </c>
      <c r="Y382" s="22" t="str">
        <f t="shared" si="373"/>
        <v>日</v>
      </c>
      <c r="Z382" s="22" t="str">
        <f t="shared" si="373"/>
        <v>月</v>
      </c>
      <c r="AA382" s="22" t="str">
        <f t="shared" si="373"/>
        <v>火</v>
      </c>
      <c r="AB382" s="22" t="str">
        <f t="shared" si="373"/>
        <v>水</v>
      </c>
      <c r="AC382" s="22" t="str">
        <f t="shared" si="373"/>
        <v>木</v>
      </c>
      <c r="AD382" s="22" t="str">
        <f t="shared" si="373"/>
        <v>金</v>
      </c>
      <c r="AE382" s="22" t="str">
        <f t="shared" si="373"/>
        <v>土</v>
      </c>
      <c r="AF382" s="22" t="str">
        <f t="shared" si="373"/>
        <v>日</v>
      </c>
      <c r="AG382" s="55" t="str">
        <f t="shared" si="373"/>
        <v>月</v>
      </c>
      <c r="AH382" s="81"/>
      <c r="AI382" s="98" t="s">
        <v>45</v>
      </c>
      <c r="AJ382" s="112" t="s">
        <v>19</v>
      </c>
      <c r="AK382" s="116" t="s">
        <v>58</v>
      </c>
      <c r="AL382" s="140" t="s">
        <v>45</v>
      </c>
      <c r="AM382" s="153" t="s">
        <v>22</v>
      </c>
      <c r="AN382" s="167">
        <f>COUNT(C381:AG381)</f>
        <v>31</v>
      </c>
      <c r="AO382" s="171">
        <f>AN382-AH382</f>
        <v>31</v>
      </c>
      <c r="AP382" s="171">
        <f>SUM(AO$8:AO384)</f>
        <v>973</v>
      </c>
      <c r="AQ382" s="186"/>
      <c r="AR382" s="193"/>
      <c r="AS382" s="3"/>
    </row>
    <row r="383" spans="1:45" s="3" customFormat="1" ht="27" hidden="1" customHeight="1" outlineLevel="1">
      <c r="A383" s="5"/>
      <c r="B383" s="12" t="s">
        <v>11</v>
      </c>
      <c r="C383" s="23" t="str">
        <f>IFERROR(VLOOKUP(C381,祝日一覧!$A:$C,3,FALSE),"")</f>
        <v/>
      </c>
      <c r="D383" s="23" t="str">
        <f>IFERROR(VLOOKUP(D381,祝日一覧!$A:$C,3,FALSE),"")</f>
        <v/>
      </c>
      <c r="E383" s="23" t="str">
        <f>IFERROR(VLOOKUP(E381,祝日一覧!$A:$C,3,FALSE),"")</f>
        <v>憲法記念日</v>
      </c>
      <c r="F383" s="23" t="str">
        <f>IFERROR(VLOOKUP(F381,祝日一覧!$A:$C,3,FALSE),"")</f>
        <v>みどりの日</v>
      </c>
      <c r="G383" s="23" t="str">
        <f>IFERROR(VLOOKUP(G381,祝日一覧!$A:$C,3,FALSE),"")</f>
        <v>こどもの日</v>
      </c>
      <c r="H383" s="23" t="str">
        <f>IFERROR(VLOOKUP(H381,祝日一覧!$A:$C,3,FALSE),"")</f>
        <v/>
      </c>
      <c r="I383" s="23" t="str">
        <f>IFERROR(VLOOKUP(I381,祝日一覧!$A:$C,3,FALSE),"")</f>
        <v/>
      </c>
      <c r="J383" s="23" t="str">
        <f>IFERROR(VLOOKUP(J381,祝日一覧!$A:$C,3,FALSE),"")</f>
        <v/>
      </c>
      <c r="K383" s="23" t="str">
        <f>IFERROR(VLOOKUP(K381,祝日一覧!$A:$C,3,FALSE),"")</f>
        <v/>
      </c>
      <c r="L383" s="23" t="str">
        <f>IFERROR(VLOOKUP(L381,祝日一覧!$A:$C,3,FALSE),"")</f>
        <v/>
      </c>
      <c r="M383" s="23" t="str">
        <f>IFERROR(VLOOKUP(M381,祝日一覧!$A:$C,3,FALSE),"")</f>
        <v/>
      </c>
      <c r="N383" s="23" t="str">
        <f>IFERROR(VLOOKUP(N381,祝日一覧!$A:$C,3,FALSE),"")</f>
        <v/>
      </c>
      <c r="O383" s="23" t="str">
        <f>IFERROR(VLOOKUP(O381,祝日一覧!$A:$C,3,FALSE),"")</f>
        <v/>
      </c>
      <c r="P383" s="23" t="str">
        <f>IFERROR(VLOOKUP(P381,祝日一覧!$A:$C,3,FALSE),"")</f>
        <v/>
      </c>
      <c r="Q383" s="23" t="str">
        <f>IFERROR(VLOOKUP(Q381,祝日一覧!$A:$C,3,FALSE),"")</f>
        <v/>
      </c>
      <c r="R383" s="23" t="str">
        <f>IFERROR(VLOOKUP(R381,祝日一覧!$A:$C,3,FALSE),"")</f>
        <v/>
      </c>
      <c r="S383" s="23" t="str">
        <f>IFERROR(VLOOKUP(S381,祝日一覧!$A:$C,3,FALSE),"")</f>
        <v/>
      </c>
      <c r="T383" s="23" t="str">
        <f>IFERROR(VLOOKUP(T381,祝日一覧!$A:$C,3,FALSE),"")</f>
        <v/>
      </c>
      <c r="U383" s="23" t="str">
        <f>IFERROR(VLOOKUP(U381,祝日一覧!$A:$C,3,FALSE),"")</f>
        <v/>
      </c>
      <c r="V383" s="23" t="str">
        <f>IFERROR(VLOOKUP(V381,祝日一覧!$A:$C,3,FALSE),"")</f>
        <v/>
      </c>
      <c r="W383" s="23" t="str">
        <f>IFERROR(VLOOKUP(W381,祝日一覧!$A:$C,3,FALSE),"")</f>
        <v/>
      </c>
      <c r="X383" s="23" t="str">
        <f>IFERROR(VLOOKUP(X381,祝日一覧!$A:$C,3,FALSE),"")</f>
        <v/>
      </c>
      <c r="Y383" s="23" t="str">
        <f>IFERROR(VLOOKUP(Y381,祝日一覧!$A:$C,3,FALSE),"")</f>
        <v/>
      </c>
      <c r="Z383" s="23" t="str">
        <f>IFERROR(VLOOKUP(Z381,祝日一覧!$A:$C,3,FALSE),"")</f>
        <v/>
      </c>
      <c r="AA383" s="23" t="str">
        <f>IFERROR(VLOOKUP(AA381,祝日一覧!$A:$C,3,FALSE),"")</f>
        <v/>
      </c>
      <c r="AB383" s="23" t="str">
        <f>IFERROR(VLOOKUP(AB381,祝日一覧!$A:$C,3,FALSE),"")</f>
        <v/>
      </c>
      <c r="AC383" s="23" t="str">
        <f>IFERROR(VLOOKUP(AC381,祝日一覧!$A:$C,3,FALSE),"")</f>
        <v/>
      </c>
      <c r="AD383" s="23" t="str">
        <f>IFERROR(VLOOKUP(AD381,祝日一覧!$A:$C,3,FALSE),"")</f>
        <v/>
      </c>
      <c r="AE383" s="23" t="str">
        <f>IFERROR(VLOOKUP(AE381,祝日一覧!$A:$C,3,FALSE),"")</f>
        <v/>
      </c>
      <c r="AF383" s="23" t="str">
        <f>IFERROR(VLOOKUP(AF381,祝日一覧!$A:$C,3,FALSE),"")</f>
        <v/>
      </c>
      <c r="AG383" s="71" t="str">
        <f>IFERROR(VLOOKUP(AG381,祝日一覧!$A:$C,3,FALSE),"")</f>
        <v/>
      </c>
      <c r="AH383" s="81"/>
      <c r="AI383" s="98"/>
      <c r="AJ383" s="112"/>
      <c r="AK383" s="116"/>
      <c r="AL383" s="141"/>
      <c r="AM383" s="154"/>
      <c r="AN383" s="168"/>
      <c r="AO383" s="172"/>
      <c r="AP383" s="172"/>
      <c r="AQ383" s="188"/>
      <c r="AR383" s="194"/>
      <c r="AS383" s="3"/>
    </row>
    <row r="384" spans="1:45" s="3" customFormat="1" ht="20.100000000000001" hidden="1" customHeight="1" outlineLevel="1">
      <c r="A384" s="3"/>
      <c r="B384" s="1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72"/>
      <c r="AH384" s="82"/>
      <c r="AI384" s="99"/>
      <c r="AJ384" s="108" t="e">
        <f>AVERAGE(AJ385:AJ390)</f>
        <v>#DIV/0!</v>
      </c>
      <c r="AK384" s="117" t="e">
        <f>IF(AJ384&gt;=0.285,"達成","未")</f>
        <v>#DIV/0!</v>
      </c>
      <c r="AL384" s="128"/>
      <c r="AM384" s="147" t="e">
        <f>AVERAGE(AM385:AM389)</f>
        <v>#DIV/0!</v>
      </c>
      <c r="AN384" s="165" t="s">
        <v>47</v>
      </c>
      <c r="AO384" s="175" t="s">
        <v>74</v>
      </c>
      <c r="AP384" s="184" t="s">
        <v>64</v>
      </c>
      <c r="AQ384" s="192" t="s">
        <v>62</v>
      </c>
      <c r="AR384" s="192" t="s">
        <v>63</v>
      </c>
      <c r="AS384" s="199" t="s">
        <v>73</v>
      </c>
    </row>
    <row r="385" spans="1:45" s="3" customFormat="1" ht="20.100000000000001" hidden="1" customHeight="1" outlineLevel="1">
      <c r="A385" s="3"/>
      <c r="B385" s="14" t="str">
        <f>IF($R$5&lt;&gt;"",$R$5,"-")</f>
        <v>-</v>
      </c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69"/>
      <c r="AH385" s="84" t="str">
        <f t="shared" ref="AH385:AH390" si="374">IF(B385="-",B385,"手入力")</f>
        <v>-</v>
      </c>
      <c r="AI385" s="96">
        <f t="shared" ref="AI385:AI390" si="375">AQ385</f>
        <v>0</v>
      </c>
      <c r="AJ385" s="111" t="str">
        <f t="shared" ref="AJ385:AJ390" si="376">IFERROR(AI385/AO385,"")</f>
        <v/>
      </c>
      <c r="AK385" s="124" t="str">
        <f t="shared" ref="AK385:AK390" si="377">IFERROR(IF(B385="-",B385,IF(AI385/AO385&gt;=0.285,"達成","未")),"-")</f>
        <v>-</v>
      </c>
      <c r="AL385" s="130">
        <f t="shared" ref="AL385:AL390" si="378">AR385</f>
        <v>0</v>
      </c>
      <c r="AM385" s="150" t="str">
        <f t="shared" ref="AM385:AM390" si="379">IFERROR(AL385/AP385,"")</f>
        <v/>
      </c>
      <c r="AN385" s="163">
        <f>COUNT(C381:AG381)</f>
        <v>31</v>
      </c>
      <c r="AO385" s="173">
        <f t="shared" ref="AO385:AO390" si="380">IF(OR(B385="-",B385=""),0,IFERROR(AN385-AH385,))</f>
        <v>0</v>
      </c>
      <c r="AP385" s="173">
        <f t="shared" ref="AP385:AP390" si="381">AO385+AP373</f>
        <v>0</v>
      </c>
      <c r="AQ385" s="172">
        <f t="shared" ref="AQ385:AQ390" si="382">COUNTIF(C385:AG385,"○")</f>
        <v>0</v>
      </c>
      <c r="AR385" s="172">
        <f t="shared" ref="AR385:AR390" si="383">AR373+AQ385</f>
        <v>0</v>
      </c>
      <c r="AS385" s="200">
        <f>IF(AS386&gt;=1,0,IF(SUM(AO385:AO390)=0,1,IF(AK384="達成",1,0)))</f>
        <v>1</v>
      </c>
    </row>
    <row r="386" spans="1:45" s="3" customFormat="1" ht="20.100000000000001" hidden="1" customHeight="1" outlineLevel="1">
      <c r="A386" s="3"/>
      <c r="B386" s="15" t="str">
        <f>IF($S$5&lt;&gt;"",$S$5,"-")</f>
        <v>-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55"/>
      <c r="AH386" s="78" t="str">
        <f t="shared" si="374"/>
        <v>-</v>
      </c>
      <c r="AI386" s="97">
        <f t="shared" si="375"/>
        <v>0</v>
      </c>
      <c r="AJ386" s="109" t="str">
        <f t="shared" si="376"/>
        <v/>
      </c>
      <c r="AK386" s="119" t="str">
        <f t="shared" si="377"/>
        <v>-</v>
      </c>
      <c r="AL386" s="131">
        <f t="shared" si="378"/>
        <v>0</v>
      </c>
      <c r="AM386" s="149" t="str">
        <f t="shared" si="379"/>
        <v/>
      </c>
      <c r="AN386" s="163">
        <f>COUNT(C381:AG381)</f>
        <v>31</v>
      </c>
      <c r="AO386" s="173">
        <f t="shared" si="380"/>
        <v>0</v>
      </c>
      <c r="AP386" s="173">
        <f t="shared" si="381"/>
        <v>0</v>
      </c>
      <c r="AQ386" s="173">
        <f t="shared" si="382"/>
        <v>0</v>
      </c>
      <c r="AR386" s="173">
        <f t="shared" si="383"/>
        <v>0</v>
      </c>
      <c r="AS386" s="3">
        <f>COUNTIF(AH385:AH390,"手入力")</f>
        <v>0</v>
      </c>
    </row>
    <row r="387" spans="1:45" s="3" customFormat="1" ht="20.100000000000001" hidden="1" customHeight="1" outlineLevel="1">
      <c r="A387" s="3"/>
      <c r="B387" s="15" t="str">
        <f>IF($T$5&lt;&gt;"",$T$5,"-")</f>
        <v>-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55"/>
      <c r="AH387" s="78" t="str">
        <f t="shared" si="374"/>
        <v>-</v>
      </c>
      <c r="AI387" s="97">
        <f t="shared" si="375"/>
        <v>0</v>
      </c>
      <c r="AJ387" s="109" t="str">
        <f t="shared" si="376"/>
        <v/>
      </c>
      <c r="AK387" s="119" t="str">
        <f t="shared" si="377"/>
        <v>-</v>
      </c>
      <c r="AL387" s="131">
        <f t="shared" si="378"/>
        <v>0</v>
      </c>
      <c r="AM387" s="149" t="str">
        <f t="shared" si="379"/>
        <v/>
      </c>
      <c r="AN387" s="163">
        <f>COUNT(C381:AG381)</f>
        <v>31</v>
      </c>
      <c r="AO387" s="173">
        <f t="shared" si="380"/>
        <v>0</v>
      </c>
      <c r="AP387" s="173">
        <f t="shared" si="381"/>
        <v>0</v>
      </c>
      <c r="AQ387" s="173">
        <f t="shared" si="382"/>
        <v>0</v>
      </c>
      <c r="AR387" s="173">
        <f t="shared" si="383"/>
        <v>0</v>
      </c>
      <c r="AS387" s="3"/>
    </row>
    <row r="388" spans="1:45" s="3" customFormat="1" ht="20.100000000000001" hidden="1" customHeight="1" outlineLevel="1">
      <c r="A388" s="3"/>
      <c r="B388" s="15" t="str">
        <f>IF($U$5&lt;&gt;"",$U$5,"-")</f>
        <v>-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55"/>
      <c r="AH388" s="78" t="str">
        <f t="shared" si="374"/>
        <v>-</v>
      </c>
      <c r="AI388" s="97">
        <f t="shared" si="375"/>
        <v>0</v>
      </c>
      <c r="AJ388" s="109" t="str">
        <f t="shared" si="376"/>
        <v/>
      </c>
      <c r="AK388" s="119" t="str">
        <f t="shared" si="377"/>
        <v>-</v>
      </c>
      <c r="AL388" s="131">
        <f t="shared" si="378"/>
        <v>0</v>
      </c>
      <c r="AM388" s="149" t="str">
        <f t="shared" si="379"/>
        <v/>
      </c>
      <c r="AN388" s="163">
        <f>COUNT(C381:AG381)</f>
        <v>31</v>
      </c>
      <c r="AO388" s="173">
        <f t="shared" si="380"/>
        <v>0</v>
      </c>
      <c r="AP388" s="173">
        <f t="shared" si="381"/>
        <v>0</v>
      </c>
      <c r="AQ388" s="173">
        <f t="shared" si="382"/>
        <v>0</v>
      </c>
      <c r="AR388" s="173">
        <f t="shared" si="383"/>
        <v>0</v>
      </c>
      <c r="AS388" s="3"/>
    </row>
    <row r="389" spans="1:45" s="3" customFormat="1" ht="20.100000000000001" hidden="1" customHeight="1" outlineLevel="1">
      <c r="A389" s="3"/>
      <c r="B389" s="15" t="str">
        <f>IF($V$5&lt;&gt;"",$V$5,"-")</f>
        <v>-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55"/>
      <c r="AH389" s="78" t="str">
        <f t="shared" si="374"/>
        <v>-</v>
      </c>
      <c r="AI389" s="97">
        <f t="shared" si="375"/>
        <v>0</v>
      </c>
      <c r="AJ389" s="109" t="str">
        <f t="shared" si="376"/>
        <v/>
      </c>
      <c r="AK389" s="119" t="str">
        <f t="shared" si="377"/>
        <v>-</v>
      </c>
      <c r="AL389" s="131">
        <f t="shared" si="378"/>
        <v>0</v>
      </c>
      <c r="AM389" s="149" t="str">
        <f t="shared" si="379"/>
        <v/>
      </c>
      <c r="AN389" s="163">
        <f>COUNT(C381:AG381)</f>
        <v>31</v>
      </c>
      <c r="AO389" s="173">
        <f t="shared" si="380"/>
        <v>0</v>
      </c>
      <c r="AP389" s="173">
        <f t="shared" si="381"/>
        <v>0</v>
      </c>
      <c r="AQ389" s="173">
        <f t="shared" si="382"/>
        <v>0</v>
      </c>
      <c r="AR389" s="173">
        <f t="shared" si="383"/>
        <v>0</v>
      </c>
      <c r="AS389" s="3"/>
    </row>
    <row r="390" spans="1:45" s="3" customFormat="1" ht="20.100000000000001" hidden="1" customHeight="1" outlineLevel="1">
      <c r="A390" s="3"/>
      <c r="B390" s="16" t="str">
        <f>IF($W$5&lt;&gt;"",$W$5,"-")</f>
        <v>-</v>
      </c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70"/>
      <c r="AH390" s="79" t="str">
        <f t="shared" si="374"/>
        <v>-</v>
      </c>
      <c r="AI390" s="99">
        <f t="shared" si="375"/>
        <v>0</v>
      </c>
      <c r="AJ390" s="108" t="str">
        <f t="shared" si="376"/>
        <v/>
      </c>
      <c r="AK390" s="117" t="str">
        <f t="shared" si="377"/>
        <v>-</v>
      </c>
      <c r="AL390" s="133">
        <f t="shared" si="378"/>
        <v>0</v>
      </c>
      <c r="AM390" s="147" t="str">
        <f t="shared" si="379"/>
        <v/>
      </c>
      <c r="AN390" s="163">
        <f>COUNT(C381:AG381)</f>
        <v>31</v>
      </c>
      <c r="AO390" s="173">
        <f t="shared" si="380"/>
        <v>0</v>
      </c>
      <c r="AP390" s="173">
        <f t="shared" si="381"/>
        <v>0</v>
      </c>
      <c r="AQ390" s="173">
        <f t="shared" si="382"/>
        <v>0</v>
      </c>
      <c r="AR390" s="173">
        <f t="shared" si="383"/>
        <v>0</v>
      </c>
      <c r="AS390" s="3"/>
    </row>
    <row r="391" spans="1:45" hidden="1" outlineLevel="1">
      <c r="AR391" s="4"/>
    </row>
    <row r="392" spans="1:45" s="3" customFormat="1" ht="12.95" hidden="1" customHeight="1" outlineLevel="1">
      <c r="A392" s="1"/>
      <c r="B392" s="10" t="s">
        <v>6</v>
      </c>
      <c r="C392" s="20">
        <f>DATE(YEAR(C380),MONTH(C380)+1,DAY(C380))</f>
        <v>46539</v>
      </c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80" t="s">
        <v>31</v>
      </c>
      <c r="AI392" s="96" t="s">
        <v>20</v>
      </c>
      <c r="AJ392" s="105"/>
      <c r="AK392" s="114"/>
      <c r="AL392" s="138" t="s">
        <v>15</v>
      </c>
      <c r="AM392" s="151"/>
      <c r="AN392" s="167" t="s">
        <v>30</v>
      </c>
      <c r="AO392" s="171" t="s">
        <v>33</v>
      </c>
      <c r="AP392" s="181" t="s">
        <v>1</v>
      </c>
      <c r="AQ392" s="187"/>
      <c r="AR392" s="159"/>
      <c r="AS392" s="3"/>
    </row>
    <row r="393" spans="1:45" s="3" customFormat="1" ht="12.95" hidden="1" customHeight="1" outlineLevel="1">
      <c r="A393" s="1"/>
      <c r="B393" s="11" t="s">
        <v>9</v>
      </c>
      <c r="C393" s="21">
        <f>DATE(YEAR(C392),MONTH(C392),DAY(C392))</f>
        <v>46539</v>
      </c>
      <c r="D393" s="21">
        <f t="shared" ref="D393:AG393" si="384">IF(MONTH(DATE(YEAR(C393),MONTH(C393),DAY(C393)+1))=MONTH($C392),DATE(YEAR(C393),MONTH(C393),DAY(C393)+1),"")</f>
        <v>46540</v>
      </c>
      <c r="E393" s="21">
        <f t="shared" si="384"/>
        <v>46541</v>
      </c>
      <c r="F393" s="32">
        <f t="shared" si="384"/>
        <v>46542</v>
      </c>
      <c r="G393" s="21">
        <f t="shared" si="384"/>
        <v>46543</v>
      </c>
      <c r="H393" s="21">
        <f t="shared" si="384"/>
        <v>46544</v>
      </c>
      <c r="I393" s="21">
        <f t="shared" si="384"/>
        <v>46545</v>
      </c>
      <c r="J393" s="21">
        <f t="shared" si="384"/>
        <v>46546</v>
      </c>
      <c r="K393" s="21">
        <f t="shared" si="384"/>
        <v>46547</v>
      </c>
      <c r="L393" s="21">
        <f t="shared" si="384"/>
        <v>46548</v>
      </c>
      <c r="M393" s="21">
        <f t="shared" si="384"/>
        <v>46549</v>
      </c>
      <c r="N393" s="21">
        <f t="shared" si="384"/>
        <v>46550</v>
      </c>
      <c r="O393" s="21">
        <f t="shared" si="384"/>
        <v>46551</v>
      </c>
      <c r="P393" s="21">
        <f t="shared" si="384"/>
        <v>46552</v>
      </c>
      <c r="Q393" s="21">
        <f t="shared" si="384"/>
        <v>46553</v>
      </c>
      <c r="R393" s="21">
        <f t="shared" si="384"/>
        <v>46554</v>
      </c>
      <c r="S393" s="21">
        <f t="shared" si="384"/>
        <v>46555</v>
      </c>
      <c r="T393" s="21">
        <f t="shared" si="384"/>
        <v>46556</v>
      </c>
      <c r="U393" s="21">
        <f t="shared" si="384"/>
        <v>46557</v>
      </c>
      <c r="V393" s="21">
        <f t="shared" si="384"/>
        <v>46558</v>
      </c>
      <c r="W393" s="21">
        <f t="shared" si="384"/>
        <v>46559</v>
      </c>
      <c r="X393" s="21">
        <f t="shared" si="384"/>
        <v>46560</v>
      </c>
      <c r="Y393" s="21">
        <f t="shared" si="384"/>
        <v>46561</v>
      </c>
      <c r="Z393" s="21">
        <f t="shared" si="384"/>
        <v>46562</v>
      </c>
      <c r="AA393" s="21">
        <f t="shared" si="384"/>
        <v>46563</v>
      </c>
      <c r="AB393" s="21">
        <f t="shared" si="384"/>
        <v>46564</v>
      </c>
      <c r="AC393" s="21">
        <f t="shared" si="384"/>
        <v>46565</v>
      </c>
      <c r="AD393" s="21">
        <f t="shared" si="384"/>
        <v>46566</v>
      </c>
      <c r="AE393" s="21">
        <f t="shared" si="384"/>
        <v>46567</v>
      </c>
      <c r="AF393" s="21">
        <f t="shared" si="384"/>
        <v>46568</v>
      </c>
      <c r="AG393" s="67" t="str">
        <f t="shared" si="384"/>
        <v/>
      </c>
      <c r="AH393" s="81"/>
      <c r="AI393" s="97"/>
      <c r="AJ393" s="106"/>
      <c r="AK393" s="115"/>
      <c r="AL393" s="139"/>
      <c r="AM393" s="152"/>
      <c r="AN393" s="168"/>
      <c r="AO393" s="172"/>
      <c r="AP393" s="182"/>
      <c r="AQ393" s="187"/>
      <c r="AR393" s="159"/>
      <c r="AS393" s="3"/>
    </row>
    <row r="394" spans="1:45" s="3" customFormat="1" ht="12.95" hidden="1" customHeight="1" outlineLevel="1">
      <c r="A394" s="1"/>
      <c r="B394" s="11" t="s">
        <v>3</v>
      </c>
      <c r="C394" s="22" t="str">
        <f t="shared" ref="C394:AG394" si="385">TEXT(C393,"aaa")</f>
        <v>火</v>
      </c>
      <c r="D394" s="22" t="str">
        <f t="shared" si="385"/>
        <v>水</v>
      </c>
      <c r="E394" s="22" t="str">
        <f t="shared" si="385"/>
        <v>木</v>
      </c>
      <c r="F394" s="33" t="str">
        <f t="shared" si="385"/>
        <v>金</v>
      </c>
      <c r="G394" s="22" t="str">
        <f t="shared" si="385"/>
        <v>土</v>
      </c>
      <c r="H394" s="22" t="str">
        <f t="shared" si="385"/>
        <v>日</v>
      </c>
      <c r="I394" s="22" t="str">
        <f t="shared" si="385"/>
        <v>月</v>
      </c>
      <c r="J394" s="22" t="str">
        <f t="shared" si="385"/>
        <v>火</v>
      </c>
      <c r="K394" s="22" t="str">
        <f t="shared" si="385"/>
        <v>水</v>
      </c>
      <c r="L394" s="22" t="str">
        <f t="shared" si="385"/>
        <v>木</v>
      </c>
      <c r="M394" s="22" t="str">
        <f t="shared" si="385"/>
        <v>金</v>
      </c>
      <c r="N394" s="22" t="str">
        <f t="shared" si="385"/>
        <v>土</v>
      </c>
      <c r="O394" s="22" t="str">
        <f t="shared" si="385"/>
        <v>日</v>
      </c>
      <c r="P394" s="22" t="str">
        <f t="shared" si="385"/>
        <v>月</v>
      </c>
      <c r="Q394" s="22" t="str">
        <f t="shared" si="385"/>
        <v>火</v>
      </c>
      <c r="R394" s="22" t="str">
        <f t="shared" si="385"/>
        <v>水</v>
      </c>
      <c r="S394" s="22" t="str">
        <f t="shared" si="385"/>
        <v>木</v>
      </c>
      <c r="T394" s="22" t="str">
        <f t="shared" si="385"/>
        <v>金</v>
      </c>
      <c r="U394" s="22" t="str">
        <f t="shared" si="385"/>
        <v>土</v>
      </c>
      <c r="V394" s="22" t="str">
        <f t="shared" si="385"/>
        <v>日</v>
      </c>
      <c r="W394" s="22" t="str">
        <f t="shared" si="385"/>
        <v>月</v>
      </c>
      <c r="X394" s="22" t="str">
        <f t="shared" si="385"/>
        <v>火</v>
      </c>
      <c r="Y394" s="22" t="str">
        <f t="shared" si="385"/>
        <v>水</v>
      </c>
      <c r="Z394" s="22" t="str">
        <f t="shared" si="385"/>
        <v>木</v>
      </c>
      <c r="AA394" s="22" t="str">
        <f t="shared" si="385"/>
        <v>金</v>
      </c>
      <c r="AB394" s="22" t="str">
        <f t="shared" si="385"/>
        <v>土</v>
      </c>
      <c r="AC394" s="22" t="str">
        <f t="shared" si="385"/>
        <v>日</v>
      </c>
      <c r="AD394" s="22" t="str">
        <f t="shared" si="385"/>
        <v>月</v>
      </c>
      <c r="AE394" s="22" t="str">
        <f t="shared" si="385"/>
        <v>火</v>
      </c>
      <c r="AF394" s="22" t="str">
        <f t="shared" si="385"/>
        <v>水</v>
      </c>
      <c r="AG394" s="55" t="str">
        <f t="shared" si="385"/>
        <v/>
      </c>
      <c r="AH394" s="81"/>
      <c r="AI394" s="98" t="s">
        <v>45</v>
      </c>
      <c r="AJ394" s="112" t="s">
        <v>19</v>
      </c>
      <c r="AK394" s="116" t="s">
        <v>58</v>
      </c>
      <c r="AL394" s="140" t="s">
        <v>45</v>
      </c>
      <c r="AM394" s="153" t="s">
        <v>22</v>
      </c>
      <c r="AN394" s="167">
        <f>COUNT(C393:AG393)</f>
        <v>30</v>
      </c>
      <c r="AO394" s="171">
        <f>AN394-AH394</f>
        <v>30</v>
      </c>
      <c r="AP394" s="171">
        <f>SUM(AO$8:AO396)</f>
        <v>1003</v>
      </c>
      <c r="AQ394" s="186"/>
      <c r="AR394" s="193"/>
      <c r="AS394" s="3"/>
    </row>
    <row r="395" spans="1:45" s="3" customFormat="1" ht="27" hidden="1" customHeight="1" outlineLevel="1">
      <c r="A395" s="5"/>
      <c r="B395" s="12" t="s">
        <v>11</v>
      </c>
      <c r="C395" s="23" t="str">
        <f>IFERROR(VLOOKUP(C393,祝日一覧!$A:$C,3,FALSE),"")</f>
        <v/>
      </c>
      <c r="D395" s="23" t="str">
        <f>IFERROR(VLOOKUP(D393,祝日一覧!$A:$C,3,FALSE),"")</f>
        <v/>
      </c>
      <c r="E395" s="23" t="str">
        <f>IFERROR(VLOOKUP(E393,祝日一覧!$A:$C,3,FALSE),"")</f>
        <v/>
      </c>
      <c r="F395" s="23" t="str">
        <f>IFERROR(VLOOKUP(F393,祝日一覧!$A:$C,3,FALSE),"")</f>
        <v/>
      </c>
      <c r="G395" s="23" t="str">
        <f>IFERROR(VLOOKUP(G393,祝日一覧!$A:$C,3,FALSE),"")</f>
        <v/>
      </c>
      <c r="H395" s="23" t="str">
        <f>IFERROR(VLOOKUP(H393,祝日一覧!$A:$C,3,FALSE),"")</f>
        <v/>
      </c>
      <c r="I395" s="23" t="str">
        <f>IFERROR(VLOOKUP(I393,祝日一覧!$A:$C,3,FALSE),"")</f>
        <v/>
      </c>
      <c r="J395" s="23" t="str">
        <f>IFERROR(VLOOKUP(J393,祝日一覧!$A:$C,3,FALSE),"")</f>
        <v/>
      </c>
      <c r="K395" s="23" t="str">
        <f>IFERROR(VLOOKUP(K393,祝日一覧!$A:$C,3,FALSE),"")</f>
        <v/>
      </c>
      <c r="L395" s="23" t="str">
        <f>IFERROR(VLOOKUP(L393,祝日一覧!$A:$C,3,FALSE),"")</f>
        <v/>
      </c>
      <c r="M395" s="23" t="str">
        <f>IFERROR(VLOOKUP(M393,祝日一覧!$A:$C,3,FALSE),"")</f>
        <v/>
      </c>
      <c r="N395" s="23" t="str">
        <f>IFERROR(VLOOKUP(N393,祝日一覧!$A:$C,3,FALSE),"")</f>
        <v/>
      </c>
      <c r="O395" s="23" t="str">
        <f>IFERROR(VLOOKUP(O393,祝日一覧!$A:$C,3,FALSE),"")</f>
        <v/>
      </c>
      <c r="P395" s="23" t="str">
        <f>IFERROR(VLOOKUP(P393,祝日一覧!$A:$C,3,FALSE),"")</f>
        <v/>
      </c>
      <c r="Q395" s="23" t="str">
        <f>IFERROR(VLOOKUP(Q393,祝日一覧!$A:$C,3,FALSE),"")</f>
        <v/>
      </c>
      <c r="R395" s="23" t="str">
        <f>IFERROR(VLOOKUP(R393,祝日一覧!$A:$C,3,FALSE),"")</f>
        <v/>
      </c>
      <c r="S395" s="23" t="str">
        <f>IFERROR(VLOOKUP(S393,祝日一覧!$A:$C,3,FALSE),"")</f>
        <v/>
      </c>
      <c r="T395" s="23" t="str">
        <f>IFERROR(VLOOKUP(T393,祝日一覧!$A:$C,3,FALSE),"")</f>
        <v/>
      </c>
      <c r="U395" s="23" t="str">
        <f>IFERROR(VLOOKUP(U393,祝日一覧!$A:$C,3,FALSE),"")</f>
        <v/>
      </c>
      <c r="V395" s="23" t="str">
        <f>IFERROR(VLOOKUP(V393,祝日一覧!$A:$C,3,FALSE),"")</f>
        <v/>
      </c>
      <c r="W395" s="23" t="str">
        <f>IFERROR(VLOOKUP(W393,祝日一覧!$A:$C,3,FALSE),"")</f>
        <v/>
      </c>
      <c r="X395" s="23" t="str">
        <f>IFERROR(VLOOKUP(X393,祝日一覧!$A:$C,3,FALSE),"")</f>
        <v/>
      </c>
      <c r="Y395" s="23" t="str">
        <f>IFERROR(VLOOKUP(Y393,祝日一覧!$A:$C,3,FALSE),"")</f>
        <v/>
      </c>
      <c r="Z395" s="23" t="str">
        <f>IFERROR(VLOOKUP(Z393,祝日一覧!$A:$C,3,FALSE),"")</f>
        <v/>
      </c>
      <c r="AA395" s="23" t="str">
        <f>IFERROR(VLOOKUP(AA393,祝日一覧!$A:$C,3,FALSE),"")</f>
        <v/>
      </c>
      <c r="AB395" s="23" t="str">
        <f>IFERROR(VLOOKUP(AB393,祝日一覧!$A:$C,3,FALSE),"")</f>
        <v/>
      </c>
      <c r="AC395" s="23" t="str">
        <f>IFERROR(VLOOKUP(AC393,祝日一覧!$A:$C,3,FALSE),"")</f>
        <v/>
      </c>
      <c r="AD395" s="23" t="str">
        <f>IFERROR(VLOOKUP(AD393,祝日一覧!$A:$C,3,FALSE),"")</f>
        <v/>
      </c>
      <c r="AE395" s="23" t="str">
        <f>IFERROR(VLOOKUP(AE393,祝日一覧!$A:$C,3,FALSE),"")</f>
        <v/>
      </c>
      <c r="AF395" s="23" t="str">
        <f>IFERROR(VLOOKUP(AF393,祝日一覧!$A:$C,3,FALSE),"")</f>
        <v/>
      </c>
      <c r="AG395" s="71" t="str">
        <f>IFERROR(VLOOKUP(AG393,祝日一覧!$A:$C,3,FALSE),"")</f>
        <v/>
      </c>
      <c r="AH395" s="81"/>
      <c r="AI395" s="98"/>
      <c r="AJ395" s="112"/>
      <c r="AK395" s="116"/>
      <c r="AL395" s="141"/>
      <c r="AM395" s="154"/>
      <c r="AN395" s="168"/>
      <c r="AO395" s="172"/>
      <c r="AP395" s="172"/>
      <c r="AQ395" s="188"/>
      <c r="AR395" s="194"/>
      <c r="AS395" s="3"/>
    </row>
    <row r="396" spans="1:45" s="3" customFormat="1" ht="20.100000000000001" hidden="1" customHeight="1" outlineLevel="1">
      <c r="A396" s="3"/>
      <c r="B396" s="1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72"/>
      <c r="AH396" s="82"/>
      <c r="AI396" s="99"/>
      <c r="AJ396" s="108" t="e">
        <f>AVERAGE(AJ397:AJ402)</f>
        <v>#DIV/0!</v>
      </c>
      <c r="AK396" s="117" t="e">
        <f>IF(AJ396&gt;=0.285,"達成","未")</f>
        <v>#DIV/0!</v>
      </c>
      <c r="AL396" s="128"/>
      <c r="AM396" s="147" t="e">
        <f>AVERAGE(AM397:AM401)</f>
        <v>#DIV/0!</v>
      </c>
      <c r="AN396" s="165" t="s">
        <v>47</v>
      </c>
      <c r="AO396" s="175" t="s">
        <v>74</v>
      </c>
      <c r="AP396" s="184" t="s">
        <v>64</v>
      </c>
      <c r="AQ396" s="192" t="s">
        <v>62</v>
      </c>
      <c r="AR396" s="192" t="s">
        <v>63</v>
      </c>
      <c r="AS396" s="199" t="s">
        <v>73</v>
      </c>
    </row>
    <row r="397" spans="1:45" s="3" customFormat="1" ht="20.100000000000001" hidden="1" customHeight="1" outlineLevel="1">
      <c r="A397" s="3"/>
      <c r="B397" s="14" t="str">
        <f>IF($R$5&lt;&gt;"",$R$5,"-")</f>
        <v>-</v>
      </c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69"/>
      <c r="AH397" s="84" t="str">
        <f t="shared" ref="AH397:AH402" si="386">IF(B397="-",B397,"手入力")</f>
        <v>-</v>
      </c>
      <c r="AI397" s="96">
        <f t="shared" ref="AI397:AI402" si="387">AQ397</f>
        <v>0</v>
      </c>
      <c r="AJ397" s="111" t="str">
        <f t="shared" ref="AJ397:AJ402" si="388">IFERROR(AI397/AO397,"")</f>
        <v/>
      </c>
      <c r="AK397" s="124" t="str">
        <f t="shared" ref="AK397:AK402" si="389">IFERROR(IF(B397="-",B397,IF(AI397/AO397&gt;=0.285,"達成","未")),"-")</f>
        <v>-</v>
      </c>
      <c r="AL397" s="130">
        <f t="shared" ref="AL397:AL402" si="390">AR397</f>
        <v>0</v>
      </c>
      <c r="AM397" s="150" t="str">
        <f t="shared" ref="AM397:AM402" si="391">IFERROR(AL397/AP397,"")</f>
        <v/>
      </c>
      <c r="AN397" s="163">
        <f>COUNT(C393:AG393)</f>
        <v>30</v>
      </c>
      <c r="AO397" s="173">
        <f t="shared" ref="AO397:AO402" si="392">IF(OR(B397="-",B397=""),0,IFERROR(AN397-AH397,))</f>
        <v>0</v>
      </c>
      <c r="AP397" s="173">
        <f t="shared" ref="AP397:AP402" si="393">AO397+AP385</f>
        <v>0</v>
      </c>
      <c r="AQ397" s="172">
        <f t="shared" ref="AQ397:AQ402" si="394">COUNTIF(C397:AG397,"○")</f>
        <v>0</v>
      </c>
      <c r="AR397" s="172">
        <f t="shared" ref="AR397:AR402" si="395">AR385+AQ397</f>
        <v>0</v>
      </c>
      <c r="AS397" s="200">
        <f>IF(AS398&gt;=1,0,IF(SUM(AO397:AO402)=0,1,IF(AK396="達成",1,0)))</f>
        <v>1</v>
      </c>
    </row>
    <row r="398" spans="1:45" s="3" customFormat="1" ht="20.100000000000001" hidden="1" customHeight="1" outlineLevel="1">
      <c r="A398" s="3"/>
      <c r="B398" s="15" t="str">
        <f>IF($S$5&lt;&gt;"",$S$5,"-")</f>
        <v>-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55"/>
      <c r="AH398" s="78" t="str">
        <f t="shared" si="386"/>
        <v>-</v>
      </c>
      <c r="AI398" s="97">
        <f t="shared" si="387"/>
        <v>0</v>
      </c>
      <c r="AJ398" s="109" t="str">
        <f t="shared" si="388"/>
        <v/>
      </c>
      <c r="AK398" s="119" t="str">
        <f t="shared" si="389"/>
        <v>-</v>
      </c>
      <c r="AL398" s="131">
        <f t="shared" si="390"/>
        <v>0</v>
      </c>
      <c r="AM398" s="149" t="str">
        <f t="shared" si="391"/>
        <v/>
      </c>
      <c r="AN398" s="163">
        <f>COUNT(C393:AG393)</f>
        <v>30</v>
      </c>
      <c r="AO398" s="173">
        <f t="shared" si="392"/>
        <v>0</v>
      </c>
      <c r="AP398" s="173">
        <f t="shared" si="393"/>
        <v>0</v>
      </c>
      <c r="AQ398" s="173">
        <f t="shared" si="394"/>
        <v>0</v>
      </c>
      <c r="AR398" s="173">
        <f t="shared" si="395"/>
        <v>0</v>
      </c>
      <c r="AS398" s="3">
        <f>COUNTIF(AH397:AH402,"手入力")</f>
        <v>0</v>
      </c>
    </row>
    <row r="399" spans="1:45" s="3" customFormat="1" ht="20.100000000000001" hidden="1" customHeight="1" outlineLevel="1">
      <c r="A399" s="3"/>
      <c r="B399" s="15" t="str">
        <f>IF($T$5&lt;&gt;"",$T$5,"-")</f>
        <v>-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55"/>
      <c r="AH399" s="78" t="str">
        <f t="shared" si="386"/>
        <v>-</v>
      </c>
      <c r="AI399" s="97">
        <f t="shared" si="387"/>
        <v>0</v>
      </c>
      <c r="AJ399" s="109" t="str">
        <f t="shared" si="388"/>
        <v/>
      </c>
      <c r="AK399" s="119" t="str">
        <f t="shared" si="389"/>
        <v>-</v>
      </c>
      <c r="AL399" s="131">
        <f t="shared" si="390"/>
        <v>0</v>
      </c>
      <c r="AM399" s="149" t="str">
        <f t="shared" si="391"/>
        <v/>
      </c>
      <c r="AN399" s="163">
        <f>COUNT(C393:AG393)</f>
        <v>30</v>
      </c>
      <c r="AO399" s="173">
        <f t="shared" si="392"/>
        <v>0</v>
      </c>
      <c r="AP399" s="173">
        <f t="shared" si="393"/>
        <v>0</v>
      </c>
      <c r="AQ399" s="173">
        <f t="shared" si="394"/>
        <v>0</v>
      </c>
      <c r="AR399" s="173">
        <f t="shared" si="395"/>
        <v>0</v>
      </c>
      <c r="AS399" s="3"/>
    </row>
    <row r="400" spans="1:45" s="3" customFormat="1" ht="20.100000000000001" hidden="1" customHeight="1" outlineLevel="1">
      <c r="A400" s="3"/>
      <c r="B400" s="15" t="str">
        <f>IF($U$5&lt;&gt;"",$U$5,"-")</f>
        <v>-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55"/>
      <c r="AH400" s="78" t="str">
        <f t="shared" si="386"/>
        <v>-</v>
      </c>
      <c r="AI400" s="97">
        <f t="shared" si="387"/>
        <v>0</v>
      </c>
      <c r="AJ400" s="109" t="str">
        <f t="shared" si="388"/>
        <v/>
      </c>
      <c r="AK400" s="119" t="str">
        <f t="shared" si="389"/>
        <v>-</v>
      </c>
      <c r="AL400" s="131">
        <f t="shared" si="390"/>
        <v>0</v>
      </c>
      <c r="AM400" s="149" t="str">
        <f t="shared" si="391"/>
        <v/>
      </c>
      <c r="AN400" s="163">
        <f>COUNT(C393:AG393)</f>
        <v>30</v>
      </c>
      <c r="AO400" s="173">
        <f t="shared" si="392"/>
        <v>0</v>
      </c>
      <c r="AP400" s="173">
        <f t="shared" si="393"/>
        <v>0</v>
      </c>
      <c r="AQ400" s="173">
        <f t="shared" si="394"/>
        <v>0</v>
      </c>
      <c r="AR400" s="173">
        <f t="shared" si="395"/>
        <v>0</v>
      </c>
      <c r="AS400" s="3"/>
    </row>
    <row r="401" spans="1:52" s="3" customFormat="1" ht="20.100000000000001" hidden="1" customHeight="1" outlineLevel="1">
      <c r="A401" s="3"/>
      <c r="B401" s="15" t="str">
        <f>IF($V$5&lt;&gt;"",$V$5,"-")</f>
        <v>-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55"/>
      <c r="AH401" s="78" t="str">
        <f t="shared" si="386"/>
        <v>-</v>
      </c>
      <c r="AI401" s="97">
        <f t="shared" si="387"/>
        <v>0</v>
      </c>
      <c r="AJ401" s="109" t="str">
        <f t="shared" si="388"/>
        <v/>
      </c>
      <c r="AK401" s="119" t="str">
        <f t="shared" si="389"/>
        <v>-</v>
      </c>
      <c r="AL401" s="131">
        <f t="shared" si="390"/>
        <v>0</v>
      </c>
      <c r="AM401" s="149" t="str">
        <f t="shared" si="391"/>
        <v/>
      </c>
      <c r="AN401" s="163">
        <f>COUNT(C393:AG393)</f>
        <v>30</v>
      </c>
      <c r="AO401" s="173">
        <f t="shared" si="392"/>
        <v>0</v>
      </c>
      <c r="AP401" s="173">
        <f t="shared" si="393"/>
        <v>0</v>
      </c>
      <c r="AQ401" s="173">
        <f t="shared" si="394"/>
        <v>0</v>
      </c>
      <c r="AR401" s="173">
        <f t="shared" si="395"/>
        <v>0</v>
      </c>
      <c r="AS401" s="3"/>
      <c r="AT401" s="3"/>
      <c r="AU401" s="3"/>
      <c r="AY401" s="3"/>
      <c r="AZ401" s="3"/>
    </row>
    <row r="402" spans="1:52" s="3" customFormat="1" ht="20.100000000000001" hidden="1" customHeight="1" outlineLevel="1">
      <c r="A402" s="3"/>
      <c r="B402" s="16" t="str">
        <f>IF($W$5&lt;&gt;"",$W$5,"-")</f>
        <v>-</v>
      </c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70"/>
      <c r="AH402" s="79" t="str">
        <f t="shared" si="386"/>
        <v>-</v>
      </c>
      <c r="AI402" s="99">
        <f t="shared" si="387"/>
        <v>0</v>
      </c>
      <c r="AJ402" s="108" t="str">
        <f t="shared" si="388"/>
        <v/>
      </c>
      <c r="AK402" s="117" t="str">
        <f t="shared" si="389"/>
        <v>-</v>
      </c>
      <c r="AL402" s="133">
        <f t="shared" si="390"/>
        <v>0</v>
      </c>
      <c r="AM402" s="147" t="str">
        <f t="shared" si="391"/>
        <v/>
      </c>
      <c r="AN402" s="163">
        <f>COUNT(C393:AG393)</f>
        <v>30</v>
      </c>
      <c r="AO402" s="173">
        <f t="shared" si="392"/>
        <v>0</v>
      </c>
      <c r="AP402" s="173">
        <f t="shared" si="393"/>
        <v>0</v>
      </c>
      <c r="AQ402" s="173">
        <f t="shared" si="394"/>
        <v>0</v>
      </c>
      <c r="AR402" s="173">
        <f t="shared" si="395"/>
        <v>0</v>
      </c>
      <c r="AS402" s="3"/>
      <c r="AT402" s="3"/>
      <c r="AU402" s="3"/>
      <c r="AY402" s="3"/>
      <c r="AZ402" s="3"/>
    </row>
    <row r="403" spans="1:52" hidden="1" outlineLevel="1" collapsed="1">
      <c r="AR403" s="4"/>
    </row>
    <row r="404" spans="1:52" hidden="1" outlineLevel="1">
      <c r="AH404" s="1"/>
    </row>
    <row r="405" spans="1:52" collapsed="1">
      <c r="AH405" s="1"/>
    </row>
    <row r="406" spans="1:52" ht="20.25" customHeight="1">
      <c r="A406" s="1"/>
      <c r="B406" s="18" t="s">
        <v>26</v>
      </c>
      <c r="AD406" s="59" t="s">
        <v>28</v>
      </c>
      <c r="AE406" s="64"/>
      <c r="AF406" s="64"/>
      <c r="AG406" s="64"/>
      <c r="AH406" s="64"/>
      <c r="AI406" s="64"/>
      <c r="AJ406" s="113"/>
      <c r="AK406" s="64"/>
      <c r="AL406" s="142" t="e">
        <f>VLOOKUP(AS407,AY414:AZ446,2)</f>
        <v>#DIV/0!</v>
      </c>
      <c r="AM406" s="155"/>
      <c r="AR406" s="196" t="s">
        <v>59</v>
      </c>
      <c r="AS406" s="196" t="s">
        <v>75</v>
      </c>
      <c r="AT406" s="196" t="s">
        <v>76</v>
      </c>
      <c r="AU406" s="196" t="s">
        <v>77</v>
      </c>
    </row>
    <row r="407" spans="1:52">
      <c r="B407" s="19"/>
      <c r="AM407" s="156"/>
      <c r="AR407" s="197">
        <f>DATE($D$6,$F$6,1)</f>
        <v>45566</v>
      </c>
      <c r="AS407" s="197">
        <f>DATE($K$6,$M$6,1)</f>
        <v>45809</v>
      </c>
      <c r="AT407" s="171">
        <f>(DATEDIF(AR407,AS407,"m"))+1</f>
        <v>9</v>
      </c>
      <c r="AU407" s="200">
        <f>AS13+AS25+AS37+AS49+AS61+AS73+AS85+AS97+AS109+AS121+AS133+AS145+AS157+AS169+AS181+AS193+AS205+AS217+AS229+AS241+AS253+AS265+AS277+AS289+AS301+AS313+AS325+AS337+AS349+AS361+AS373+AS385+AS397</f>
        <v>33</v>
      </c>
    </row>
    <row r="408" spans="1:52" ht="21" customHeight="1">
      <c r="A408" s="1"/>
      <c r="Z408" s="55" t="s">
        <v>61</v>
      </c>
      <c r="AA408" s="57"/>
      <c r="AB408" s="57"/>
      <c r="AC408" s="57"/>
      <c r="AD408" s="60" t="e">
        <f>IF(AL406&gt;=0.285,AD412,"未達成")</f>
        <v>#DIV/0!</v>
      </c>
      <c r="AE408" s="60"/>
      <c r="AF408" s="60"/>
      <c r="AG408" s="60"/>
      <c r="AH408" s="60"/>
      <c r="AI408" s="60"/>
      <c r="AJ408" s="60"/>
      <c r="AK408" s="60"/>
      <c r="AL408" s="60"/>
      <c r="AM408" s="157"/>
      <c r="AR408" s="198"/>
      <c r="AS408" s="198"/>
      <c r="AT408" s="172"/>
      <c r="AU408" s="200"/>
    </row>
    <row r="409" spans="1:52" ht="21" customHeight="1">
      <c r="A409" s="1"/>
      <c r="Z409" s="56" t="s">
        <v>0</v>
      </c>
      <c r="AA409" s="58"/>
      <c r="AB409" s="58"/>
      <c r="AC409" s="58"/>
      <c r="AD409" s="61" t="str">
        <f>IF(AT407=AU407,AD413,"未達成")</f>
        <v>未達成</v>
      </c>
      <c r="AE409" s="61"/>
      <c r="AF409" s="61"/>
      <c r="AG409" s="61"/>
      <c r="AH409" s="61"/>
      <c r="AI409" s="61"/>
      <c r="AJ409" s="61"/>
      <c r="AK409" s="61"/>
      <c r="AL409" s="61"/>
      <c r="AM409" s="158"/>
    </row>
    <row r="410" spans="1:52">
      <c r="A410" s="1"/>
      <c r="AD410" s="62"/>
      <c r="AH410" s="1"/>
      <c r="AI410" s="1"/>
      <c r="AJ410" s="3"/>
      <c r="AK410" s="1"/>
      <c r="AL410" s="1"/>
      <c r="AM410" s="1"/>
    </row>
    <row r="411" spans="1:52">
      <c r="A411" s="1"/>
      <c r="AH411" s="1"/>
      <c r="AI411" s="1"/>
      <c r="AJ411" s="3"/>
      <c r="AK411" s="1"/>
      <c r="AL411" s="1"/>
      <c r="AM411" s="1"/>
    </row>
    <row r="412" spans="1:52" ht="13.5" customHeight="1">
      <c r="A412" s="1"/>
      <c r="AD412" s="63" t="s">
        <v>14</v>
      </c>
      <c r="AE412" s="8"/>
      <c r="AF412" s="8"/>
      <c r="AG412" s="8"/>
      <c r="AH412" s="0"/>
      <c r="AI412" s="0"/>
      <c r="AJ412" s="3"/>
      <c r="AK412" s="1"/>
      <c r="AL412" s="143"/>
      <c r="AM412" s="143"/>
    </row>
    <row r="413" spans="1:52">
      <c r="A413" s="1"/>
      <c r="AD413" s="2" t="s">
        <v>69</v>
      </c>
      <c r="AE413" s="8"/>
      <c r="AF413" s="8"/>
      <c r="AG413" s="8"/>
      <c r="AH413" s="0"/>
      <c r="AI413" s="0"/>
      <c r="AJ413" s="3"/>
      <c r="AK413" s="1"/>
      <c r="AL413" s="1"/>
      <c r="AM413" s="1"/>
    </row>
    <row r="414" spans="1:52">
      <c r="AD414" s="63"/>
      <c r="AE414" s="8"/>
      <c r="AF414" s="8"/>
      <c r="AG414" s="8"/>
      <c r="AH414" s="0"/>
      <c r="AI414" s="0"/>
      <c r="AY414" s="203">
        <f>C8</f>
        <v>45566</v>
      </c>
      <c r="AZ414" s="204" t="e">
        <f>AM12</f>
        <v>#DIV/0!</v>
      </c>
    </row>
    <row r="415" spans="1:52">
      <c r="AD415" s="8"/>
      <c r="AE415" s="8"/>
      <c r="AF415" s="8"/>
      <c r="AG415" s="8"/>
      <c r="AH415" s="0"/>
      <c r="AI415" s="0"/>
      <c r="AY415" s="203">
        <f t="shared" ref="AY415:AY446" si="396">DATE(YEAR(AY414),MONTH(AY414)+1,DAY(AY414))</f>
        <v>45597</v>
      </c>
      <c r="AZ415" s="204" t="e">
        <f>AM24</f>
        <v>#DIV/0!</v>
      </c>
    </row>
    <row r="416" spans="1:52">
      <c r="AH416" s="94"/>
      <c r="AY416" s="203">
        <f t="shared" si="396"/>
        <v>45627</v>
      </c>
      <c r="AZ416" s="204" t="e">
        <f>AM36</f>
        <v>#DIV/0!</v>
      </c>
    </row>
    <row r="417" spans="51:52">
      <c r="AY417" s="203">
        <f t="shared" si="396"/>
        <v>45658</v>
      </c>
      <c r="AZ417" s="204" t="e">
        <f>AM48</f>
        <v>#DIV/0!</v>
      </c>
    </row>
    <row r="418" spans="51:52">
      <c r="AY418" s="203">
        <f t="shared" si="396"/>
        <v>45689</v>
      </c>
      <c r="AZ418" s="204" t="e">
        <f>AM60</f>
        <v>#DIV/0!</v>
      </c>
    </row>
    <row r="419" spans="51:52" ht="13.5" customHeight="1">
      <c r="AY419" s="203">
        <f t="shared" si="396"/>
        <v>45717</v>
      </c>
      <c r="AZ419" s="204" t="e">
        <f>AM72</f>
        <v>#DIV/0!</v>
      </c>
    </row>
    <row r="420" spans="51:52">
      <c r="AY420" s="203">
        <f t="shared" si="396"/>
        <v>45748</v>
      </c>
      <c r="AZ420" s="204" t="e">
        <f>AM84</f>
        <v>#DIV/0!</v>
      </c>
    </row>
    <row r="421" spans="51:52">
      <c r="AY421" s="203">
        <f t="shared" si="396"/>
        <v>45778</v>
      </c>
      <c r="AZ421" s="204" t="e">
        <f>AM96</f>
        <v>#DIV/0!</v>
      </c>
    </row>
    <row r="422" spans="51:52">
      <c r="AY422" s="203">
        <f t="shared" si="396"/>
        <v>45809</v>
      </c>
      <c r="AZ422" s="204" t="e">
        <f>AM108</f>
        <v>#DIV/0!</v>
      </c>
    </row>
    <row r="423" spans="51:52">
      <c r="AY423" s="203">
        <f t="shared" si="396"/>
        <v>45839</v>
      </c>
      <c r="AZ423" s="204" t="e">
        <f>AM120</f>
        <v>#DIV/0!</v>
      </c>
    </row>
    <row r="424" spans="51:52">
      <c r="AY424" s="203">
        <f t="shared" si="396"/>
        <v>45870</v>
      </c>
      <c r="AZ424" s="204" t="e">
        <f>AM132</f>
        <v>#DIV/0!</v>
      </c>
    </row>
    <row r="425" spans="51:52">
      <c r="AY425" s="203">
        <f t="shared" si="396"/>
        <v>45901</v>
      </c>
      <c r="AZ425" s="204" t="e">
        <f>AM144</f>
        <v>#DIV/0!</v>
      </c>
    </row>
    <row r="426" spans="51:52" ht="13.5" customHeight="1">
      <c r="AY426" s="203">
        <f t="shared" si="396"/>
        <v>45931</v>
      </c>
      <c r="AZ426" s="204" t="e">
        <f>AM156</f>
        <v>#DIV/0!</v>
      </c>
    </row>
    <row r="427" spans="51:52">
      <c r="AY427" s="203">
        <f t="shared" si="396"/>
        <v>45962</v>
      </c>
      <c r="AZ427" s="204" t="e">
        <f>AM168</f>
        <v>#DIV/0!</v>
      </c>
    </row>
    <row r="428" spans="51:52">
      <c r="AY428" s="203">
        <f t="shared" si="396"/>
        <v>45992</v>
      </c>
      <c r="AZ428" s="204" t="e">
        <f>AM180</f>
        <v>#DIV/0!</v>
      </c>
    </row>
    <row r="429" spans="51:52">
      <c r="AY429" s="203">
        <f t="shared" si="396"/>
        <v>46023</v>
      </c>
      <c r="AZ429" s="204" t="e">
        <f>AM192</f>
        <v>#DIV/0!</v>
      </c>
    </row>
    <row r="430" spans="51:52">
      <c r="AY430" s="203">
        <f t="shared" si="396"/>
        <v>46054</v>
      </c>
      <c r="AZ430" s="204" t="e">
        <f>AM204</f>
        <v>#DIV/0!</v>
      </c>
    </row>
    <row r="431" spans="51:52">
      <c r="AY431" s="203">
        <f t="shared" si="396"/>
        <v>46082</v>
      </c>
      <c r="AZ431" s="204" t="e">
        <f>AM216</f>
        <v>#DIV/0!</v>
      </c>
    </row>
    <row r="432" spans="51:52">
      <c r="AY432" s="203">
        <f t="shared" si="396"/>
        <v>46113</v>
      </c>
      <c r="AZ432" s="204" t="e">
        <f>AM228</f>
        <v>#DIV/0!</v>
      </c>
    </row>
    <row r="433" spans="51:52" ht="13.5" customHeight="1">
      <c r="AY433" s="203">
        <f t="shared" si="396"/>
        <v>46143</v>
      </c>
      <c r="AZ433" s="204" t="e">
        <f>AM240</f>
        <v>#DIV/0!</v>
      </c>
    </row>
    <row r="434" spans="51:52">
      <c r="AY434" s="203">
        <f t="shared" si="396"/>
        <v>46174</v>
      </c>
      <c r="AZ434" s="204" t="e">
        <f>AM252</f>
        <v>#DIV/0!</v>
      </c>
    </row>
    <row r="435" spans="51:52">
      <c r="AY435" s="203">
        <f t="shared" si="396"/>
        <v>46204</v>
      </c>
      <c r="AZ435" s="204" t="e">
        <f>AM264</f>
        <v>#DIV/0!</v>
      </c>
    </row>
    <row r="436" spans="51:52">
      <c r="AY436" s="203">
        <f t="shared" si="396"/>
        <v>46235</v>
      </c>
      <c r="AZ436" s="204" t="e">
        <f>AM276</f>
        <v>#DIV/0!</v>
      </c>
    </row>
    <row r="437" spans="51:52">
      <c r="AY437" s="203">
        <f t="shared" si="396"/>
        <v>46266</v>
      </c>
      <c r="AZ437" s="204" t="e">
        <f>AM288</f>
        <v>#DIV/0!</v>
      </c>
    </row>
    <row r="438" spans="51:52">
      <c r="AY438" s="203">
        <f t="shared" si="396"/>
        <v>46296</v>
      </c>
      <c r="AZ438" s="204" t="e">
        <f>AM300</f>
        <v>#DIV/0!</v>
      </c>
    </row>
    <row r="439" spans="51:52">
      <c r="AY439" s="203">
        <f t="shared" si="396"/>
        <v>46327</v>
      </c>
      <c r="AZ439" s="204" t="e">
        <f>AM312</f>
        <v>#DIV/0!</v>
      </c>
    </row>
    <row r="440" spans="51:52" ht="13.5" customHeight="1">
      <c r="AY440" s="203">
        <f t="shared" si="396"/>
        <v>46357</v>
      </c>
      <c r="AZ440" s="204" t="e">
        <f>AM324</f>
        <v>#DIV/0!</v>
      </c>
    </row>
    <row r="441" spans="51:52">
      <c r="AY441" s="203">
        <f t="shared" si="396"/>
        <v>46388</v>
      </c>
      <c r="AZ441" s="204" t="e">
        <f>AM336</f>
        <v>#DIV/0!</v>
      </c>
    </row>
    <row r="442" spans="51:52">
      <c r="AY442" s="203">
        <f t="shared" si="396"/>
        <v>46419</v>
      </c>
      <c r="AZ442" s="204" t="e">
        <f>AM348</f>
        <v>#DIV/0!</v>
      </c>
    </row>
    <row r="443" spans="51:52">
      <c r="AY443" s="203">
        <f t="shared" si="396"/>
        <v>46447</v>
      </c>
      <c r="AZ443" s="204" t="e">
        <f>AM360</f>
        <v>#DIV/0!</v>
      </c>
    </row>
    <row r="444" spans="51:52">
      <c r="AY444" s="203">
        <f t="shared" si="396"/>
        <v>46478</v>
      </c>
      <c r="AZ444" s="204" t="e">
        <f>AM372</f>
        <v>#DIV/0!</v>
      </c>
    </row>
    <row r="445" spans="51:52">
      <c r="AY445" s="203">
        <f t="shared" si="396"/>
        <v>46508</v>
      </c>
      <c r="AZ445" s="204" t="e">
        <f>AM384</f>
        <v>#DIV/0!</v>
      </c>
    </row>
    <row r="446" spans="51:52">
      <c r="AY446" s="203">
        <f t="shared" si="396"/>
        <v>46539</v>
      </c>
      <c r="AZ446" s="204" t="e">
        <f>AM396</f>
        <v>#DIV/0!</v>
      </c>
    </row>
    <row r="447" spans="51:52">
      <c r="AY447" s="203"/>
    </row>
    <row r="448" spans="51:52">
      <c r="AY448" s="203"/>
    </row>
    <row r="449" spans="51:51">
      <c r="AY449" s="203"/>
    </row>
    <row r="450" spans="51:51">
      <c r="AY450" s="203"/>
    </row>
    <row r="451" spans="51:51">
      <c r="AY451" s="203"/>
    </row>
    <row r="452" spans="51:51">
      <c r="AY452" s="203"/>
    </row>
    <row r="453" spans="51:51">
      <c r="AY453" s="203"/>
    </row>
    <row r="454" spans="51:51">
      <c r="AY454" s="203"/>
    </row>
    <row r="455" spans="51:51">
      <c r="AY455" s="203"/>
    </row>
    <row r="456" spans="51:51">
      <c r="AY456" s="203"/>
    </row>
    <row r="457" spans="51:51">
      <c r="AY457" s="203"/>
    </row>
    <row r="458" spans="51:51">
      <c r="AY458" s="203"/>
    </row>
    <row r="459" spans="51:51">
      <c r="AY459" s="203"/>
    </row>
    <row r="460" spans="51:51">
      <c r="AY460" s="203"/>
    </row>
    <row r="461" spans="51:51">
      <c r="AY461" s="203"/>
    </row>
    <row r="462" spans="51:51">
      <c r="AY462" s="203"/>
    </row>
    <row r="463" spans="51:51">
      <c r="AY463" s="203"/>
    </row>
  </sheetData>
  <mergeCells count="1653"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C20:AG20"/>
    <mergeCell ref="C32:AG32"/>
    <mergeCell ref="C44:AG44"/>
    <mergeCell ref="C56:AG56"/>
    <mergeCell ref="C68:AG68"/>
    <mergeCell ref="C80:AG80"/>
    <mergeCell ref="C92:AG92"/>
    <mergeCell ref="C104:AG104"/>
    <mergeCell ref="C116:AG116"/>
    <mergeCell ref="C128:AG128"/>
    <mergeCell ref="C140:AG140"/>
    <mergeCell ref="C152:AG152"/>
    <mergeCell ref="C164:AG164"/>
    <mergeCell ref="C176:AG176"/>
    <mergeCell ref="C188:AG188"/>
    <mergeCell ref="C200:AG200"/>
    <mergeCell ref="C212:AG212"/>
    <mergeCell ref="C224:AG224"/>
    <mergeCell ref="C236:AG236"/>
    <mergeCell ref="C248:AG248"/>
    <mergeCell ref="C260:AG260"/>
    <mergeCell ref="C272:AG272"/>
    <mergeCell ref="C284:AG284"/>
    <mergeCell ref="C296:AG296"/>
    <mergeCell ref="C308:AG308"/>
    <mergeCell ref="C320:AG320"/>
    <mergeCell ref="C332:AG332"/>
    <mergeCell ref="C344:AG344"/>
    <mergeCell ref="C356:AG356"/>
    <mergeCell ref="C368:AG368"/>
    <mergeCell ref="C380:AG380"/>
    <mergeCell ref="C392:AG392"/>
    <mergeCell ref="AD406:AJ406"/>
    <mergeCell ref="AL406:AM406"/>
    <mergeCell ref="Z408:AC408"/>
    <mergeCell ref="AD408:AM408"/>
    <mergeCell ref="Z409:AC409"/>
    <mergeCell ref="AD409:AM409"/>
    <mergeCell ref="AL412:AM412"/>
    <mergeCell ref="B1:I2"/>
    <mergeCell ref="R3:R4"/>
    <mergeCell ref="S3:S4"/>
    <mergeCell ref="T3:T4"/>
    <mergeCell ref="U3:U4"/>
    <mergeCell ref="V3:V4"/>
    <mergeCell ref="W3:W4"/>
    <mergeCell ref="AI3:AM4"/>
    <mergeCell ref="AP3:AP4"/>
    <mergeCell ref="AQ3:AQ4"/>
    <mergeCell ref="AR3:AR4"/>
    <mergeCell ref="R5:R6"/>
    <mergeCell ref="S5:S6"/>
    <mergeCell ref="T5:T6"/>
    <mergeCell ref="U5:U6"/>
    <mergeCell ref="V5:V6"/>
    <mergeCell ref="W5:W6"/>
    <mergeCell ref="AH8:AH12"/>
    <mergeCell ref="AI8:AK9"/>
    <mergeCell ref="AL8:AM9"/>
    <mergeCell ref="AN8:AN9"/>
    <mergeCell ref="AO8:AO9"/>
    <mergeCell ref="AP8:AP9"/>
    <mergeCell ref="AQ8:AQ9"/>
    <mergeCell ref="AR8:AR9"/>
    <mergeCell ref="AS8:AS9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20:AH24"/>
    <mergeCell ref="AI20:AK21"/>
    <mergeCell ref="AL20:AM21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32:AH36"/>
    <mergeCell ref="AI32:AK33"/>
    <mergeCell ref="AL32:AM33"/>
    <mergeCell ref="AN32:AN33"/>
    <mergeCell ref="AO32:AO33"/>
    <mergeCell ref="AP32:AP33"/>
    <mergeCell ref="AQ32:AQ33"/>
    <mergeCell ref="AR32:AR33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44:AH48"/>
    <mergeCell ref="AI44:AK45"/>
    <mergeCell ref="AL44:AM45"/>
    <mergeCell ref="AN44:AN45"/>
    <mergeCell ref="AO44:AO45"/>
    <mergeCell ref="AP44:AP45"/>
    <mergeCell ref="AQ44:AQ45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56:AH60"/>
    <mergeCell ref="AI56:AK57"/>
    <mergeCell ref="AL56:AM57"/>
    <mergeCell ref="AN56:AN57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68:AH72"/>
    <mergeCell ref="AI68:AK69"/>
    <mergeCell ref="AL68:AM69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80:AH84"/>
    <mergeCell ref="AI80:AK81"/>
    <mergeCell ref="AL80:AM81"/>
    <mergeCell ref="AN80:AN81"/>
    <mergeCell ref="AO80:AO81"/>
    <mergeCell ref="AP80:AP81"/>
    <mergeCell ref="AQ80:AQ81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92:AH96"/>
    <mergeCell ref="AI92:AK93"/>
    <mergeCell ref="AL92:AM93"/>
    <mergeCell ref="AN92:AN93"/>
    <mergeCell ref="AO92:AO93"/>
    <mergeCell ref="AP92:AP93"/>
    <mergeCell ref="AQ92:AQ93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104:AH108"/>
    <mergeCell ref="AI104:AK105"/>
    <mergeCell ref="AL104:AM105"/>
    <mergeCell ref="AN104:AN105"/>
    <mergeCell ref="AO104:AO105"/>
    <mergeCell ref="AP104:AP105"/>
    <mergeCell ref="AQ104:AQ105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16:AH120"/>
    <mergeCell ref="AI116:AK117"/>
    <mergeCell ref="AL116:AM117"/>
    <mergeCell ref="AN116:AN117"/>
    <mergeCell ref="AO116:AO117"/>
    <mergeCell ref="AP116:AP117"/>
    <mergeCell ref="AQ116:AQ117"/>
    <mergeCell ref="AR116:AR117"/>
    <mergeCell ref="AI118:AI119"/>
    <mergeCell ref="AJ118:AJ119"/>
    <mergeCell ref="AK118:AK119"/>
    <mergeCell ref="AL118:AL119"/>
    <mergeCell ref="AM118:AM119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28:AH132"/>
    <mergeCell ref="AI128:AK129"/>
    <mergeCell ref="AL128:AM129"/>
    <mergeCell ref="AN128:AN129"/>
    <mergeCell ref="AO128:AO129"/>
    <mergeCell ref="AP128:AP129"/>
    <mergeCell ref="AQ128:AQ129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40:AH144"/>
    <mergeCell ref="AI140:AK141"/>
    <mergeCell ref="AL140:AM141"/>
    <mergeCell ref="AN140:AN141"/>
    <mergeCell ref="AO140:AO141"/>
    <mergeCell ref="AP140:AP141"/>
    <mergeCell ref="AQ140:AQ141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S143:S144"/>
    <mergeCell ref="T143:T144"/>
    <mergeCell ref="U143:U144"/>
    <mergeCell ref="V143:V144"/>
    <mergeCell ref="W143:W144"/>
    <mergeCell ref="X143:X144"/>
    <mergeCell ref="Y143:Y144"/>
    <mergeCell ref="Z143:Z144"/>
    <mergeCell ref="AA143:AA144"/>
    <mergeCell ref="AB143:AB144"/>
    <mergeCell ref="AC143:AC144"/>
    <mergeCell ref="AD143:AD144"/>
    <mergeCell ref="AE143:AE144"/>
    <mergeCell ref="AF143:AF144"/>
    <mergeCell ref="AG143:AG144"/>
    <mergeCell ref="AH152:AH156"/>
    <mergeCell ref="AI152:AK153"/>
    <mergeCell ref="AL152:AM153"/>
    <mergeCell ref="AN152:AN153"/>
    <mergeCell ref="AO152:AO153"/>
    <mergeCell ref="AP152:AP153"/>
    <mergeCell ref="AQ152:AQ153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R155:R156"/>
    <mergeCell ref="S155:S156"/>
    <mergeCell ref="T155:T156"/>
    <mergeCell ref="U155:U156"/>
    <mergeCell ref="V155:V156"/>
    <mergeCell ref="W155:W156"/>
    <mergeCell ref="X155:X156"/>
    <mergeCell ref="Y155:Y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AH164:AH168"/>
    <mergeCell ref="AI164:AK165"/>
    <mergeCell ref="AL164:AM165"/>
    <mergeCell ref="AN164:AN165"/>
    <mergeCell ref="AO164:AO165"/>
    <mergeCell ref="AP164:AP165"/>
    <mergeCell ref="AQ164:AQ165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AH176:AH180"/>
    <mergeCell ref="AI176:AK177"/>
    <mergeCell ref="AL176:AM177"/>
    <mergeCell ref="AN176:AN177"/>
    <mergeCell ref="AO176:AO177"/>
    <mergeCell ref="AP176:AP177"/>
    <mergeCell ref="AQ176:AQ177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88:AH192"/>
    <mergeCell ref="AI188:AK189"/>
    <mergeCell ref="AL188:AM189"/>
    <mergeCell ref="AN188:AN189"/>
    <mergeCell ref="AO188:AO189"/>
    <mergeCell ref="AP188:AP189"/>
    <mergeCell ref="AQ188:AQ189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AH200:AH204"/>
    <mergeCell ref="AI200:AK201"/>
    <mergeCell ref="AL200:AM201"/>
    <mergeCell ref="AN200:AN201"/>
    <mergeCell ref="AO200:AO201"/>
    <mergeCell ref="AP200:AP201"/>
    <mergeCell ref="AQ200:AQ201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C203:AC204"/>
    <mergeCell ref="AD203:AD204"/>
    <mergeCell ref="AE203:AE204"/>
    <mergeCell ref="AF203:AF204"/>
    <mergeCell ref="AG203:AG204"/>
    <mergeCell ref="AH212:AH216"/>
    <mergeCell ref="AI212:AK213"/>
    <mergeCell ref="AL212:AM213"/>
    <mergeCell ref="AN212:AN213"/>
    <mergeCell ref="AO212:AO213"/>
    <mergeCell ref="AP212:AP213"/>
    <mergeCell ref="AQ212:AQ213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24:AH228"/>
    <mergeCell ref="AI224:AK225"/>
    <mergeCell ref="AL224:AM225"/>
    <mergeCell ref="AN224:AN225"/>
    <mergeCell ref="AO224:AO225"/>
    <mergeCell ref="AP224:AP225"/>
    <mergeCell ref="AQ224:AQ225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AF227:AF228"/>
    <mergeCell ref="AG227:AG228"/>
    <mergeCell ref="AH236:AH240"/>
    <mergeCell ref="AI236:AK237"/>
    <mergeCell ref="AL236:AM237"/>
    <mergeCell ref="AN236:AN237"/>
    <mergeCell ref="AO236:AO237"/>
    <mergeCell ref="AP236:AP237"/>
    <mergeCell ref="AQ236:AQ237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G239:AG240"/>
    <mergeCell ref="AH248:AH252"/>
    <mergeCell ref="AI248:AK249"/>
    <mergeCell ref="AL248:AM249"/>
    <mergeCell ref="AN248:AN249"/>
    <mergeCell ref="AO248:AO249"/>
    <mergeCell ref="AP248:AP249"/>
    <mergeCell ref="AQ248:AQ249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V251:V252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AH260:AH264"/>
    <mergeCell ref="AI260:AK261"/>
    <mergeCell ref="AL260:AM261"/>
    <mergeCell ref="AN260:AN261"/>
    <mergeCell ref="AO260:AO261"/>
    <mergeCell ref="AP260:AP261"/>
    <mergeCell ref="AQ260:AQ261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S263:S264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AE263:AE264"/>
    <mergeCell ref="AF263:AF264"/>
    <mergeCell ref="AG263:AG264"/>
    <mergeCell ref="AH272:AH276"/>
    <mergeCell ref="AI272:AK273"/>
    <mergeCell ref="AL272:AM273"/>
    <mergeCell ref="AN272:AN273"/>
    <mergeCell ref="AO272:AO273"/>
    <mergeCell ref="AP272:AP273"/>
    <mergeCell ref="AQ272:AQ273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F275:AF276"/>
    <mergeCell ref="AG275:AG276"/>
    <mergeCell ref="AH284:AH288"/>
    <mergeCell ref="AI284:AK285"/>
    <mergeCell ref="AL284:AM285"/>
    <mergeCell ref="AN284:AN285"/>
    <mergeCell ref="AO284:AO285"/>
    <mergeCell ref="AP284:AP285"/>
    <mergeCell ref="AQ284:AQ285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S287:S288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AC287:AC288"/>
    <mergeCell ref="AD287:AD288"/>
    <mergeCell ref="AE287:AE288"/>
    <mergeCell ref="AF287:AF288"/>
    <mergeCell ref="AG287:AG288"/>
    <mergeCell ref="AH296:AH300"/>
    <mergeCell ref="AI296:AK297"/>
    <mergeCell ref="AL296:AM297"/>
    <mergeCell ref="AN296:AN297"/>
    <mergeCell ref="AO296:AO297"/>
    <mergeCell ref="AP296:AP297"/>
    <mergeCell ref="AQ296:AQ297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AE299:AE300"/>
    <mergeCell ref="AF299:AF300"/>
    <mergeCell ref="AG299:AG300"/>
    <mergeCell ref="AH308:AH312"/>
    <mergeCell ref="AI308:AK309"/>
    <mergeCell ref="AL308:AM309"/>
    <mergeCell ref="AN308:AN309"/>
    <mergeCell ref="AO308:AO309"/>
    <mergeCell ref="AP308:AP309"/>
    <mergeCell ref="AQ308:AQ309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AC311:AC312"/>
    <mergeCell ref="AD311:AD312"/>
    <mergeCell ref="AE311:AE312"/>
    <mergeCell ref="AF311:AF312"/>
    <mergeCell ref="AG311:AG312"/>
    <mergeCell ref="AH320:AH324"/>
    <mergeCell ref="AI320:AK321"/>
    <mergeCell ref="AL320:AM321"/>
    <mergeCell ref="AN320:AN321"/>
    <mergeCell ref="AO320:AO321"/>
    <mergeCell ref="AP320:AP321"/>
    <mergeCell ref="AQ320:AQ321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S323:S324"/>
    <mergeCell ref="T323:T324"/>
    <mergeCell ref="U323:U324"/>
    <mergeCell ref="V323:V324"/>
    <mergeCell ref="W323:W324"/>
    <mergeCell ref="X323:X324"/>
    <mergeCell ref="Y323:Y324"/>
    <mergeCell ref="Z323:Z324"/>
    <mergeCell ref="AA323:AA324"/>
    <mergeCell ref="AB323:AB324"/>
    <mergeCell ref="AC323:AC324"/>
    <mergeCell ref="AD323:AD324"/>
    <mergeCell ref="AE323:AE324"/>
    <mergeCell ref="AF323:AF324"/>
    <mergeCell ref="AG323:AG324"/>
    <mergeCell ref="AH332:AH336"/>
    <mergeCell ref="AI332:AK333"/>
    <mergeCell ref="AL332:AM333"/>
    <mergeCell ref="AN332:AN333"/>
    <mergeCell ref="AO332:AO333"/>
    <mergeCell ref="AP332:AP333"/>
    <mergeCell ref="AQ332:AQ333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D335:AD336"/>
    <mergeCell ref="AE335:AE336"/>
    <mergeCell ref="AF335:AF336"/>
    <mergeCell ref="AG335:AG336"/>
    <mergeCell ref="AH344:AH348"/>
    <mergeCell ref="AI344:AK345"/>
    <mergeCell ref="AL344:AM345"/>
    <mergeCell ref="AN344:AN345"/>
    <mergeCell ref="AO344:AO345"/>
    <mergeCell ref="AP344:AP345"/>
    <mergeCell ref="AQ344:AQ345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S347:S348"/>
    <mergeCell ref="T347:T348"/>
    <mergeCell ref="U347:U348"/>
    <mergeCell ref="V347:V348"/>
    <mergeCell ref="W347:W348"/>
    <mergeCell ref="X347:X348"/>
    <mergeCell ref="Y347:Y348"/>
    <mergeCell ref="Z347:Z348"/>
    <mergeCell ref="AA347:AA348"/>
    <mergeCell ref="AB347:AB348"/>
    <mergeCell ref="AC347:AC348"/>
    <mergeCell ref="AD347:AD348"/>
    <mergeCell ref="AE347:AE348"/>
    <mergeCell ref="AF347:AF348"/>
    <mergeCell ref="AG347:AG348"/>
    <mergeCell ref="AH356:AH360"/>
    <mergeCell ref="AI356:AK357"/>
    <mergeCell ref="AL356:AM357"/>
    <mergeCell ref="AN356:AN357"/>
    <mergeCell ref="AO356:AO357"/>
    <mergeCell ref="AP356:AP357"/>
    <mergeCell ref="AQ356:AQ357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E359:AE360"/>
    <mergeCell ref="AF359:AF360"/>
    <mergeCell ref="AG359:AG360"/>
    <mergeCell ref="AH368:AH372"/>
    <mergeCell ref="AI368:AK369"/>
    <mergeCell ref="AL368:AM369"/>
    <mergeCell ref="AN368:AN369"/>
    <mergeCell ref="AO368:AO369"/>
    <mergeCell ref="AP368:AP369"/>
    <mergeCell ref="AQ368:AQ369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AF371:AF372"/>
    <mergeCell ref="AG371:AG372"/>
    <mergeCell ref="AH380:AH384"/>
    <mergeCell ref="AI380:AK381"/>
    <mergeCell ref="AL380:AM381"/>
    <mergeCell ref="AN380:AN381"/>
    <mergeCell ref="AO380:AO381"/>
    <mergeCell ref="AP380:AP381"/>
    <mergeCell ref="AQ380:AQ381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AC383:AC384"/>
    <mergeCell ref="AD383:AD384"/>
    <mergeCell ref="AE383:AE384"/>
    <mergeCell ref="AF383:AF384"/>
    <mergeCell ref="AG383:AG384"/>
    <mergeCell ref="AH392:AH396"/>
    <mergeCell ref="AI392:AK393"/>
    <mergeCell ref="AL392:AM393"/>
    <mergeCell ref="AN392:AN393"/>
    <mergeCell ref="AO392:AO393"/>
    <mergeCell ref="AP392:AP393"/>
    <mergeCell ref="AQ392:AQ393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U395:U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D395:AD396"/>
    <mergeCell ref="AE395:AE396"/>
    <mergeCell ref="AF395:AF396"/>
    <mergeCell ref="AG395:AG396"/>
    <mergeCell ref="AR407:AR408"/>
    <mergeCell ref="AS407:AS408"/>
    <mergeCell ref="AT407:AT408"/>
    <mergeCell ref="AU407:AU408"/>
  </mergeCells>
  <phoneticPr fontId="1"/>
  <conditionalFormatting sqref="C9:AG11 C13:AG15">
    <cfRule type="expression" dxfId="209" priority="101">
      <formula>COUNTIF(祝日,C$9)=1</formula>
    </cfRule>
    <cfRule type="expression" dxfId="208" priority="104">
      <formula>WEEKDAY(C$9)=7</formula>
    </cfRule>
    <cfRule type="expression" dxfId="207" priority="105">
      <formula>WEEKDAY(C$9)=1</formula>
    </cfRule>
  </conditionalFormatting>
  <conditionalFormatting sqref="C25:AG30 C21:AG23">
    <cfRule type="expression" dxfId="206" priority="100">
      <formula>COUNTIF(祝日,C$21)=1</formula>
    </cfRule>
    <cfRule type="expression" dxfId="205" priority="102">
      <formula>WEEKDAY(C$21)=7</formula>
    </cfRule>
    <cfRule type="expression" dxfId="204" priority="103">
      <formula>WEEKDAY(C$21)=1</formula>
    </cfRule>
  </conditionalFormatting>
  <conditionalFormatting sqref="C37:AG42 C33:AG35">
    <cfRule type="expression" dxfId="203" priority="97" stopIfTrue="1">
      <formula>COUNTIF(祝日,C$33)=1</formula>
    </cfRule>
    <cfRule type="expression" dxfId="202" priority="98">
      <formula>WEEKDAY(C$33)=7</formula>
    </cfRule>
    <cfRule type="expression" dxfId="201" priority="99">
      <formula>WEEKDAY(C$33)=1</formula>
    </cfRule>
  </conditionalFormatting>
  <conditionalFormatting sqref="C49:AG54 C45:AG47">
    <cfRule type="expression" dxfId="200" priority="94" stopIfTrue="1">
      <formula>COUNTIF(祝日,C$45)=1</formula>
    </cfRule>
    <cfRule type="expression" dxfId="199" priority="95">
      <formula>WEEKDAY(C$45)=7</formula>
    </cfRule>
    <cfRule type="expression" dxfId="198" priority="96">
      <formula>WEEKDAY(C$45)=1</formula>
    </cfRule>
  </conditionalFormatting>
  <conditionalFormatting sqref="C61:AG66 C57:AG59">
    <cfRule type="expression" dxfId="197" priority="91" stopIfTrue="1">
      <formula>COUNTIF(祝日,C$57)=1</formula>
    </cfRule>
    <cfRule type="expression" dxfId="196" priority="92">
      <formula>WEEKDAY(C$57)=7</formula>
    </cfRule>
    <cfRule type="expression" dxfId="195" priority="93">
      <formula>WEEKDAY(C$57)=1</formula>
    </cfRule>
  </conditionalFormatting>
  <conditionalFormatting sqref="C69:AG71 C73:AG78">
    <cfRule type="expression" dxfId="194" priority="88" stopIfTrue="1">
      <formula>COUNTIF(祝日,C$69)=1</formula>
    </cfRule>
    <cfRule type="expression" dxfId="193" priority="89">
      <formula>WEEKDAY(C$69)=7</formula>
    </cfRule>
    <cfRule type="expression" dxfId="192" priority="90">
      <formula>WEEKDAY(C$69)=1</formula>
    </cfRule>
  </conditionalFormatting>
  <conditionalFormatting sqref="C85:AG90 C81:AG83">
    <cfRule type="expression" dxfId="191" priority="85" stopIfTrue="1">
      <formula>COUNTIF(祝日,C$81)=1</formula>
    </cfRule>
    <cfRule type="expression" dxfId="190" priority="86">
      <formula>WEEKDAY(C$81)=7</formula>
    </cfRule>
    <cfRule type="expression" dxfId="189" priority="87">
      <formula>WEEKDAY(C$81)=1</formula>
    </cfRule>
  </conditionalFormatting>
  <conditionalFormatting sqref="C97:AG102 C93:AG95">
    <cfRule type="expression" dxfId="188" priority="82" stopIfTrue="1">
      <formula>COUNTIF(祝日,C$93)=1</formula>
    </cfRule>
    <cfRule type="expression" dxfId="187" priority="83">
      <formula>WEEKDAY(C$93)=7</formula>
    </cfRule>
    <cfRule type="expression" dxfId="186" priority="84">
      <formula>WEEKDAY(C$93)=1</formula>
    </cfRule>
  </conditionalFormatting>
  <conditionalFormatting sqref="C109:AG114 C105:AG107">
    <cfRule type="expression" dxfId="185" priority="79" stopIfTrue="1">
      <formula>COUNTIF(祝日,C$105)=1</formula>
    </cfRule>
    <cfRule type="expression" dxfId="184" priority="80">
      <formula>WEEKDAY(C$105)=7</formula>
    </cfRule>
    <cfRule type="expression" dxfId="183" priority="81">
      <formula>WEEKDAY(C$105)=1</formula>
    </cfRule>
  </conditionalFormatting>
  <conditionalFormatting sqref="C121:AG126 C117:AG119">
    <cfRule type="expression" dxfId="182" priority="76" stopIfTrue="1">
      <formula>COUNTIF(祝日,C$117)=1</formula>
    </cfRule>
    <cfRule type="expression" dxfId="181" priority="77">
      <formula>WEEKDAY(C$117)=7</formula>
    </cfRule>
    <cfRule type="expression" dxfId="180" priority="78">
      <formula>WEEKDAY(C$117)=1</formula>
    </cfRule>
  </conditionalFormatting>
  <conditionalFormatting sqref="C16:AG16">
    <cfRule type="expression" dxfId="179" priority="73">
      <formula>COUNTIF(祝日,C$9)=1</formula>
    </cfRule>
    <cfRule type="expression" dxfId="178" priority="74">
      <formula>WEEKDAY(C$9)=7</formula>
    </cfRule>
    <cfRule type="expression" dxfId="177" priority="75">
      <formula>WEEKDAY(C$9)=1</formula>
    </cfRule>
  </conditionalFormatting>
  <conditionalFormatting sqref="C17:AG18">
    <cfRule type="expression" dxfId="176" priority="70">
      <formula>COUNTIF(祝日,C$9)=1</formula>
    </cfRule>
    <cfRule type="expression" dxfId="175" priority="71">
      <formula>WEEKDAY(C$9)=7</formula>
    </cfRule>
    <cfRule type="expression" dxfId="174" priority="72">
      <formula>WEEKDAY(C$9)=1</formula>
    </cfRule>
  </conditionalFormatting>
  <conditionalFormatting sqref="C133:AG138 C129:AG131">
    <cfRule type="expression" dxfId="173" priority="67" stopIfTrue="1">
      <formula>COUNTIF(祝日,C$129)=1</formula>
    </cfRule>
    <cfRule type="expression" dxfId="172" priority="68">
      <formula>WEEKDAY(C$129)=7</formula>
    </cfRule>
    <cfRule type="expression" dxfId="171" priority="69">
      <formula>WEEKDAY(C$129)=1</formula>
    </cfRule>
  </conditionalFormatting>
  <conditionalFormatting sqref="C145:AG150 C141:AG143">
    <cfRule type="expression" dxfId="170" priority="64" stopIfTrue="1">
      <formula>COUNTIF(祝日,C$141)=1</formula>
    </cfRule>
    <cfRule type="expression" dxfId="169" priority="65">
      <formula>WEEKDAY(C$141)=7</formula>
    </cfRule>
    <cfRule type="expression" dxfId="168" priority="66">
      <formula>WEEKDAY(C$141)=1</formula>
    </cfRule>
  </conditionalFormatting>
  <conditionalFormatting sqref="C157:AG162 C153:AG155">
    <cfRule type="expression" dxfId="167" priority="61" stopIfTrue="1">
      <formula>COUNTIF(祝日,C$153)=1</formula>
    </cfRule>
    <cfRule type="expression" dxfId="166" priority="62">
      <formula>WEEKDAY(C$153)=7</formula>
    </cfRule>
    <cfRule type="expression" dxfId="165" priority="63">
      <formula>WEEKDAY(C$153)=1</formula>
    </cfRule>
  </conditionalFormatting>
  <conditionalFormatting sqref="C169:AG174 C165:AG167">
    <cfRule type="expression" dxfId="164" priority="58" stopIfTrue="1">
      <formula>COUNTIF(祝日,C$165)=1</formula>
    </cfRule>
    <cfRule type="expression" dxfId="163" priority="59">
      <formula>WEEKDAY(C$165)=7</formula>
    </cfRule>
    <cfRule type="expression" dxfId="162" priority="60">
      <formula>WEEKDAY(C$165)=1</formula>
    </cfRule>
  </conditionalFormatting>
  <conditionalFormatting sqref="C181:AG186 C177:AG179">
    <cfRule type="expression" dxfId="161" priority="55" stopIfTrue="1">
      <formula>COUNTIF(祝日,C$177)=1</formula>
    </cfRule>
    <cfRule type="expression" dxfId="160" priority="56">
      <formula>WEEKDAY(C$177)=7</formula>
    </cfRule>
    <cfRule type="expression" dxfId="159" priority="57">
      <formula>WEEKDAY(C$177)=1</formula>
    </cfRule>
  </conditionalFormatting>
  <conditionalFormatting sqref="C193:AG198 C189:AG191">
    <cfRule type="expression" dxfId="158" priority="52" stopIfTrue="1">
      <formula>COUNTIF(祝日,C$189)=1</formula>
    </cfRule>
    <cfRule type="expression" dxfId="157" priority="53">
      <formula>WEEKDAY(C$189)=7</formula>
    </cfRule>
    <cfRule type="expression" dxfId="156" priority="54">
      <formula>WEEKDAY(C$189)=1</formula>
    </cfRule>
  </conditionalFormatting>
  <conditionalFormatting sqref="C205:AG210 C201:AG203">
    <cfRule type="expression" dxfId="155" priority="49" stopIfTrue="1">
      <formula>COUNTIF(祝日,C$201)=1</formula>
    </cfRule>
    <cfRule type="expression" dxfId="154" priority="50">
      <formula>WEEKDAY(C$201)=7</formula>
    </cfRule>
    <cfRule type="expression" dxfId="153" priority="51">
      <formula>WEEKDAY(C$201)=1</formula>
    </cfRule>
  </conditionalFormatting>
  <conditionalFormatting sqref="C217:AG222 C213:AG215">
    <cfRule type="expression" dxfId="152" priority="46" stopIfTrue="1">
      <formula>COUNTIF(祝日,C$213)=1</formula>
    </cfRule>
    <cfRule type="expression" dxfId="151" priority="47">
      <formula>WEEKDAY(C$213)=7</formula>
    </cfRule>
    <cfRule type="expression" dxfId="150" priority="48">
      <formula>WEEKDAY(C$213)=1</formula>
    </cfRule>
  </conditionalFormatting>
  <conditionalFormatting sqref="C229:AG234 C225:AG227">
    <cfRule type="expression" dxfId="149" priority="43" stopIfTrue="1">
      <formula>COUNTIF(祝日,C$225)=1</formula>
    </cfRule>
    <cfRule type="expression" dxfId="148" priority="44">
      <formula>WEEKDAY(C$225)=7</formula>
    </cfRule>
    <cfRule type="expression" dxfId="147" priority="45">
      <formula>WEEKDAY(C$225)=1</formula>
    </cfRule>
  </conditionalFormatting>
  <conditionalFormatting sqref="C241:AG246 C237:AG239">
    <cfRule type="expression" dxfId="146" priority="40" stopIfTrue="1">
      <formula>COUNTIF(祝日,C$237)=1</formula>
    </cfRule>
    <cfRule type="expression" dxfId="145" priority="41">
      <formula>WEEKDAY(C$237)=7</formula>
    </cfRule>
    <cfRule type="expression" dxfId="144" priority="42">
      <formula>WEEKDAY(C$237)=1</formula>
    </cfRule>
  </conditionalFormatting>
  <conditionalFormatting sqref="C253:AG258 C249:AG251">
    <cfRule type="expression" dxfId="143" priority="37" stopIfTrue="1">
      <formula>COUNTIF(祝日,C$249)=1</formula>
    </cfRule>
    <cfRule type="expression" dxfId="142" priority="38">
      <formula>WEEKDAY(C$249)=7</formula>
    </cfRule>
    <cfRule type="expression" dxfId="141" priority="39">
      <formula>WEEKDAY(C$249)=1</formula>
    </cfRule>
  </conditionalFormatting>
  <conditionalFormatting sqref="C265:AG270 C261:AG263">
    <cfRule type="expression" dxfId="140" priority="34" stopIfTrue="1">
      <formula>COUNTIF(祝日,C$261)=1</formula>
    </cfRule>
    <cfRule type="expression" dxfId="139" priority="35">
      <formula>WEEKDAY(C$261)=7</formula>
    </cfRule>
    <cfRule type="expression" dxfId="138" priority="36">
      <formula>WEEKDAY(C$261)=1</formula>
    </cfRule>
  </conditionalFormatting>
  <conditionalFormatting sqref="C277:AG282 C273:AG275">
    <cfRule type="expression" dxfId="137" priority="31" stopIfTrue="1">
      <formula>COUNTIF(祝日,C$273)=1</formula>
    </cfRule>
    <cfRule type="expression" dxfId="136" priority="32">
      <formula>WEEKDAY(C$273)=7</formula>
    </cfRule>
    <cfRule type="expression" dxfId="135" priority="33">
      <formula>WEEKDAY(C$273)=1</formula>
    </cfRule>
  </conditionalFormatting>
  <conditionalFormatting sqref="C289:AG294 C285:AG287">
    <cfRule type="expression" dxfId="134" priority="28" stopIfTrue="1">
      <formula>COUNTIF(祝日,C$285)=1</formula>
    </cfRule>
    <cfRule type="expression" dxfId="133" priority="29">
      <formula>WEEKDAY(C$117)=7</formula>
    </cfRule>
    <cfRule type="expression" dxfId="132" priority="30">
      <formula>WEEKDAY(C$117)=1</formula>
    </cfRule>
  </conditionalFormatting>
  <conditionalFormatting sqref="C301:AG306 C297:AG299">
    <cfRule type="expression" dxfId="131" priority="25" stopIfTrue="1">
      <formula>COUNTIF(祝日,C$297)=1</formula>
    </cfRule>
    <cfRule type="expression" dxfId="130" priority="26">
      <formula>WEEKDAY(C$297)=7</formula>
    </cfRule>
    <cfRule type="expression" dxfId="129" priority="27">
      <formula>WEEKDAY(C$297)=1</formula>
    </cfRule>
  </conditionalFormatting>
  <conditionalFormatting sqref="C313:AG318 C309:AG311">
    <cfRule type="expression" dxfId="128" priority="22" stopIfTrue="1">
      <formula>COUNTIF(祝日,C$309)=1</formula>
    </cfRule>
    <cfRule type="expression" dxfId="127" priority="23">
      <formula>WEEKDAY(C$309)=7</formula>
    </cfRule>
    <cfRule type="expression" dxfId="126" priority="24">
      <formula>WEEKDAY(C$309)=1</formula>
    </cfRule>
  </conditionalFormatting>
  <conditionalFormatting sqref="C325:AG330 C321:AG323">
    <cfRule type="expression" dxfId="125" priority="19" stopIfTrue="1">
      <formula>COUNTIF(祝日,C$321)=1</formula>
    </cfRule>
    <cfRule type="expression" dxfId="124" priority="20">
      <formula>WEEKDAY(C$321)=7</formula>
    </cfRule>
    <cfRule type="expression" dxfId="123" priority="21">
      <formula>WEEKDAY(C$321)=1</formula>
    </cfRule>
  </conditionalFormatting>
  <conditionalFormatting sqref="C337:AG342 C333:AG335">
    <cfRule type="expression" dxfId="122" priority="16" stopIfTrue="1">
      <formula>COUNTIF(祝日,C$333)=1</formula>
    </cfRule>
    <cfRule type="expression" dxfId="121" priority="17">
      <formula>WEEKDAY(C$333)=7</formula>
    </cfRule>
    <cfRule type="expression" dxfId="120" priority="18">
      <formula>WEEKDAY(C$333)=1</formula>
    </cfRule>
  </conditionalFormatting>
  <conditionalFormatting sqref="C349:AG354 C345:AG347">
    <cfRule type="expression" dxfId="119" priority="13" stopIfTrue="1">
      <formula>COUNTIF(祝日,C$345)=1</formula>
    </cfRule>
    <cfRule type="expression" dxfId="118" priority="14">
      <formula>WEEKDAY(C$345)=7</formula>
    </cfRule>
    <cfRule type="expression" dxfId="117" priority="15">
      <formula>WEEKDAY(C$345)=1</formula>
    </cfRule>
  </conditionalFormatting>
  <conditionalFormatting sqref="C361:AG366 C357:AG359">
    <cfRule type="expression" dxfId="116" priority="10" stopIfTrue="1">
      <formula>COUNTIF(祝日,C$357)=1</formula>
    </cfRule>
    <cfRule type="expression" dxfId="115" priority="11">
      <formula>WEEKDAY(C$357)=7</formula>
    </cfRule>
    <cfRule type="expression" dxfId="114" priority="12">
      <formula>WEEKDAY(C$357)=1</formula>
    </cfRule>
  </conditionalFormatting>
  <conditionalFormatting sqref="C373:AG378 C369:AG371">
    <cfRule type="expression" dxfId="113" priority="7" stopIfTrue="1">
      <formula>COUNTIF(祝日,C$369)=1</formula>
    </cfRule>
    <cfRule type="expression" dxfId="112" priority="8">
      <formula>WEEKDAY(C$369)=7</formula>
    </cfRule>
    <cfRule type="expression" dxfId="111" priority="9">
      <formula>WEEKDAY(C$369)=1</formula>
    </cfRule>
  </conditionalFormatting>
  <conditionalFormatting sqref="C385:AG390 C381:AG383">
    <cfRule type="expression" dxfId="110" priority="4" stopIfTrue="1">
      <formula>COUNTIF(祝日,C$381)=1</formula>
    </cfRule>
    <cfRule type="expression" dxfId="109" priority="5">
      <formula>WEEKDAY(C$381)=7</formula>
    </cfRule>
    <cfRule type="expression" dxfId="108" priority="6">
      <formula>WEEKDAY(C$381)=1</formula>
    </cfRule>
  </conditionalFormatting>
  <conditionalFormatting sqref="C397:AG402 C393:AG395">
    <cfRule type="expression" dxfId="107" priority="1" stopIfTrue="1">
      <formula>COUNTIF(祝日,C$393)=1</formula>
    </cfRule>
    <cfRule type="expression" dxfId="106" priority="2">
      <formula>WEEKDAY(C$393)=7</formula>
    </cfRule>
    <cfRule type="expression" dxfId="105" priority="3">
      <formula>WEEKDAY(C$393)=1</formula>
    </cfRule>
  </conditionalFormatting>
  <dataValidations count="1">
    <dataValidation type="list" allowBlank="1" showDropDown="0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usePrinterDefaults="1" r:id="rId1"/>
  <rowBreaks count="1" manualBreakCount="1">
    <brk id="7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463"/>
  <sheetViews>
    <sheetView view="pageBreakPreview" topLeftCell="A61" zoomScale="70" zoomScaleSheetLayoutView="70" workbookViewId="0">
      <selection activeCell="O89" sqref="O89"/>
    </sheetView>
  </sheetViews>
  <sheetFormatPr defaultColWidth="9" defaultRowHeight="13.5"/>
  <cols>
    <col min="1" max="1" width="1.5" style="1" customWidth="1"/>
    <col min="2" max="2" width="5.125" style="2" customWidth="1"/>
    <col min="3" max="33" width="4.125" style="2" customWidth="1"/>
    <col min="34" max="34" width="6.125" style="1" customWidth="1"/>
    <col min="35" max="35" width="4.125" style="1" customWidth="1"/>
    <col min="36" max="36" width="5.625" style="3" customWidth="1"/>
    <col min="37" max="37" width="5.625" style="1" customWidth="1"/>
    <col min="38" max="38" width="4.125" style="1" customWidth="1"/>
    <col min="39" max="39" width="5.625" style="1" customWidth="1"/>
    <col min="40" max="43" width="8.75" style="4" customWidth="1"/>
    <col min="44" max="44" width="8.75" style="3" customWidth="1"/>
    <col min="45" max="45" width="9.25" style="3" bestFit="1" customWidth="1"/>
    <col min="46" max="50" width="9" style="1"/>
    <col min="51" max="51" width="11.625" style="1" customWidth="1"/>
    <col min="52" max="16384" width="9" style="1"/>
  </cols>
  <sheetData>
    <row r="1" spans="2:45" ht="12.95" customHeight="1">
      <c r="B1" s="6" t="s">
        <v>82</v>
      </c>
      <c r="C1" s="6"/>
      <c r="D1" s="6"/>
      <c r="E1" s="6"/>
      <c r="F1" s="6"/>
      <c r="G1" s="6"/>
      <c r="H1" s="6"/>
      <c r="I1" s="6"/>
    </row>
    <row r="2" spans="2:45" ht="12.95" customHeight="1">
      <c r="B2" s="6"/>
      <c r="C2" s="6"/>
      <c r="D2" s="6"/>
      <c r="E2" s="6"/>
      <c r="F2" s="6"/>
      <c r="G2" s="6"/>
      <c r="H2" s="6"/>
      <c r="I2" s="6"/>
      <c r="R2" s="10" t="s">
        <v>67</v>
      </c>
      <c r="S2" s="25"/>
      <c r="T2" s="25"/>
      <c r="U2" s="25"/>
      <c r="V2" s="25"/>
      <c r="W2" s="46"/>
      <c r="X2" s="51"/>
      <c r="Y2" s="51"/>
      <c r="Z2" s="51"/>
      <c r="AP2" s="179"/>
      <c r="AQ2" s="179"/>
      <c r="AR2" s="179"/>
    </row>
    <row r="3" spans="2:45" s="0" customFormat="1" ht="24">
      <c r="B3" s="7" t="s">
        <v>57</v>
      </c>
      <c r="C3" s="8"/>
      <c r="D3" s="8"/>
      <c r="E3" s="8"/>
      <c r="F3" s="8"/>
      <c r="G3" s="8"/>
      <c r="H3" s="8"/>
      <c r="I3" s="8"/>
      <c r="J3" s="8"/>
      <c r="K3" s="8"/>
      <c r="L3" s="35"/>
      <c r="M3" s="8"/>
      <c r="N3" s="8"/>
      <c r="O3" s="8"/>
      <c r="P3" s="8"/>
      <c r="Q3" s="8"/>
      <c r="R3" s="36" t="s">
        <v>66</v>
      </c>
      <c r="S3" s="40" t="s">
        <v>68</v>
      </c>
      <c r="T3" s="40" t="s">
        <v>70</v>
      </c>
      <c r="U3" s="40" t="s">
        <v>71</v>
      </c>
      <c r="V3" s="40" t="s">
        <v>72</v>
      </c>
      <c r="W3" s="47" t="s">
        <v>37</v>
      </c>
      <c r="X3" s="52"/>
      <c r="Y3" s="52"/>
      <c r="Z3" s="52"/>
      <c r="AA3" s="53"/>
      <c r="AB3" s="35"/>
      <c r="AC3" s="8"/>
      <c r="AD3" s="8"/>
      <c r="AE3" s="8"/>
      <c r="AF3" s="8"/>
      <c r="AG3" s="8"/>
      <c r="AI3" s="95" t="s">
        <v>56</v>
      </c>
      <c r="AJ3" s="95"/>
      <c r="AK3" s="95"/>
      <c r="AL3" s="95"/>
      <c r="AM3" s="95"/>
      <c r="AN3" s="159" t="s">
        <v>44</v>
      </c>
      <c r="AO3" s="159"/>
      <c r="AP3" s="180"/>
      <c r="AQ3" s="180"/>
      <c r="AR3" s="159"/>
      <c r="AS3" s="104"/>
    </row>
    <row r="4" spans="2:45" s="0" customFormat="1" ht="15.9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7"/>
      <c r="S4" s="41"/>
      <c r="T4" s="41"/>
      <c r="U4" s="41"/>
      <c r="V4" s="41"/>
      <c r="W4" s="48"/>
      <c r="X4" s="53"/>
      <c r="Y4" s="8"/>
      <c r="Z4" s="8"/>
      <c r="AA4" s="8"/>
      <c r="AB4" s="8"/>
      <c r="AC4" s="8"/>
      <c r="AD4" s="8"/>
      <c r="AE4" s="8"/>
      <c r="AF4" s="8"/>
      <c r="AG4" s="8"/>
      <c r="AI4" s="95"/>
      <c r="AJ4" s="95"/>
      <c r="AK4" s="95"/>
      <c r="AL4" s="95"/>
      <c r="AM4" s="95"/>
      <c r="AN4" s="159"/>
      <c r="AO4" s="159"/>
      <c r="AP4" s="159"/>
      <c r="AQ4" s="159"/>
      <c r="AR4" s="159"/>
      <c r="AS4" s="104"/>
    </row>
    <row r="5" spans="2:45" s="0" customFormat="1" ht="17.25">
      <c r="B5" s="9" t="s">
        <v>51</v>
      </c>
      <c r="C5" s="9"/>
      <c r="D5" s="8" t="s">
        <v>54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8" t="s">
        <v>78</v>
      </c>
      <c r="S5" s="42" t="s">
        <v>80</v>
      </c>
      <c r="T5" s="42" t="s">
        <v>81</v>
      </c>
      <c r="U5" s="44"/>
      <c r="V5" s="44"/>
      <c r="W5" s="49"/>
      <c r="X5" s="54"/>
      <c r="Y5" s="54"/>
      <c r="Z5" s="54"/>
      <c r="AA5" s="8"/>
      <c r="AB5" s="8"/>
      <c r="AC5" s="8"/>
      <c r="AD5" s="8"/>
      <c r="AE5" s="8"/>
      <c r="AF5" s="8"/>
      <c r="AG5" s="8"/>
      <c r="AJ5" s="104"/>
      <c r="AN5" s="160"/>
      <c r="AO5" s="160"/>
      <c r="AP5" s="159"/>
      <c r="AQ5" s="159"/>
      <c r="AR5" s="104"/>
      <c r="AS5" s="104"/>
    </row>
    <row r="6" spans="2:45" s="0" customFormat="1" ht="18">
      <c r="B6" s="9" t="s">
        <v>48</v>
      </c>
      <c r="C6" s="9"/>
      <c r="D6" s="29">
        <v>2024</v>
      </c>
      <c r="E6" s="29"/>
      <c r="F6" s="31">
        <v>4</v>
      </c>
      <c r="G6" s="31"/>
      <c r="H6" s="34">
        <v>27</v>
      </c>
      <c r="I6" s="34"/>
      <c r="J6" s="8" t="s">
        <v>34</v>
      </c>
      <c r="K6" s="29">
        <v>2024</v>
      </c>
      <c r="L6" s="29"/>
      <c r="M6" s="31">
        <v>9</v>
      </c>
      <c r="N6" s="31"/>
      <c r="O6" s="34">
        <v>29</v>
      </c>
      <c r="P6" s="34"/>
      <c r="Q6" s="8"/>
      <c r="R6" s="39"/>
      <c r="S6" s="43"/>
      <c r="T6" s="43"/>
      <c r="U6" s="45"/>
      <c r="V6" s="45"/>
      <c r="W6" s="50"/>
      <c r="X6" s="54"/>
      <c r="Y6" s="54"/>
      <c r="Z6" s="54"/>
      <c r="AA6" s="8"/>
      <c r="AB6" s="8"/>
      <c r="AC6" s="8"/>
      <c r="AD6" s="8"/>
      <c r="AE6" s="8"/>
      <c r="AF6" s="8"/>
      <c r="AG6" s="8"/>
      <c r="AJ6" s="104"/>
      <c r="AN6" s="159"/>
      <c r="AO6" s="159"/>
      <c r="AP6" s="159"/>
      <c r="AQ6" s="159"/>
      <c r="AR6" s="104"/>
      <c r="AS6" s="104"/>
    </row>
    <row r="7" spans="2:45" ht="14.25" customHeight="1">
      <c r="AN7" s="4" t="s">
        <v>10</v>
      </c>
      <c r="AO7" s="4" t="s">
        <v>52</v>
      </c>
      <c r="AP7" s="4" t="s">
        <v>21</v>
      </c>
      <c r="AQ7" s="4" t="s">
        <v>60</v>
      </c>
      <c r="AR7" s="4" t="s">
        <v>18</v>
      </c>
    </row>
    <row r="8" spans="2:45" ht="13.5" customHeight="1">
      <c r="B8" s="10" t="s">
        <v>6</v>
      </c>
      <c r="C8" s="20">
        <f>DATE(D6,F6,1)</f>
        <v>45383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76" t="s">
        <v>31</v>
      </c>
      <c r="AI8" s="96" t="s">
        <v>20</v>
      </c>
      <c r="AJ8" s="105"/>
      <c r="AK8" s="114"/>
      <c r="AL8" s="125" t="s">
        <v>15</v>
      </c>
      <c r="AM8" s="144"/>
      <c r="AN8" s="161" t="s">
        <v>30</v>
      </c>
      <c r="AO8" s="171" t="s">
        <v>33</v>
      </c>
      <c r="AP8" s="181" t="s">
        <v>1</v>
      </c>
      <c r="AQ8" s="187"/>
      <c r="AR8" s="159"/>
      <c r="AS8" s="104"/>
    </row>
    <row r="9" spans="2:45">
      <c r="B9" s="11" t="s">
        <v>9</v>
      </c>
      <c r="C9" s="21">
        <f>DATE(YEAR(C8),MONTH(C8),DAY(C8))</f>
        <v>45383</v>
      </c>
      <c r="D9" s="21">
        <f>IF(MONTH(DATE(YEAR(C9),MONTH(C9),DAY(C9)+1))=MONTH($C8),DATE(YEAR(C9),MONTH(C9),DAY(C9)+1),"")</f>
        <v>45384</v>
      </c>
      <c r="E9" s="21">
        <f t="shared" ref="E9:AG9" si="0">IF(MONTH(DATE(YEAR(D9),MONTH(D9),DAY(D9)+1))=MONTH($C$8),DATE(YEAR(D9),MONTH(D9),DAY(D9)+1),"")</f>
        <v>45385</v>
      </c>
      <c r="F9" s="21">
        <f t="shared" si="0"/>
        <v>45386</v>
      </c>
      <c r="G9" s="21">
        <f t="shared" si="0"/>
        <v>45387</v>
      </c>
      <c r="H9" s="21">
        <f t="shared" si="0"/>
        <v>45388</v>
      </c>
      <c r="I9" s="21">
        <f t="shared" si="0"/>
        <v>45389</v>
      </c>
      <c r="J9" s="21">
        <f t="shared" si="0"/>
        <v>45390</v>
      </c>
      <c r="K9" s="21">
        <f t="shared" si="0"/>
        <v>45391</v>
      </c>
      <c r="L9" s="21">
        <f t="shared" si="0"/>
        <v>45392</v>
      </c>
      <c r="M9" s="21">
        <f t="shared" si="0"/>
        <v>45393</v>
      </c>
      <c r="N9" s="21">
        <f t="shared" si="0"/>
        <v>45394</v>
      </c>
      <c r="O9" s="21">
        <f t="shared" si="0"/>
        <v>45395</v>
      </c>
      <c r="P9" s="21">
        <f t="shared" si="0"/>
        <v>45396</v>
      </c>
      <c r="Q9" s="21">
        <f t="shared" si="0"/>
        <v>45397</v>
      </c>
      <c r="R9" s="21">
        <f t="shared" si="0"/>
        <v>45398</v>
      </c>
      <c r="S9" s="21">
        <f t="shared" si="0"/>
        <v>45399</v>
      </c>
      <c r="T9" s="21">
        <f t="shared" si="0"/>
        <v>45400</v>
      </c>
      <c r="U9" s="21">
        <f t="shared" si="0"/>
        <v>45401</v>
      </c>
      <c r="V9" s="21">
        <f t="shared" si="0"/>
        <v>45402</v>
      </c>
      <c r="W9" s="21">
        <f t="shared" si="0"/>
        <v>45403</v>
      </c>
      <c r="X9" s="21">
        <f t="shared" si="0"/>
        <v>45404</v>
      </c>
      <c r="Y9" s="21">
        <f t="shared" si="0"/>
        <v>45405</v>
      </c>
      <c r="Z9" s="21">
        <f t="shared" si="0"/>
        <v>45406</v>
      </c>
      <c r="AA9" s="21">
        <f t="shared" si="0"/>
        <v>45407</v>
      </c>
      <c r="AB9" s="21">
        <f t="shared" si="0"/>
        <v>45408</v>
      </c>
      <c r="AC9" s="21">
        <f t="shared" si="0"/>
        <v>45409</v>
      </c>
      <c r="AD9" s="21">
        <f t="shared" si="0"/>
        <v>45410</v>
      </c>
      <c r="AE9" s="21">
        <f t="shared" si="0"/>
        <v>45411</v>
      </c>
      <c r="AF9" s="21">
        <f t="shared" si="0"/>
        <v>45412</v>
      </c>
      <c r="AG9" s="67" t="str">
        <f t="shared" si="0"/>
        <v/>
      </c>
      <c r="AH9" s="77"/>
      <c r="AI9" s="97"/>
      <c r="AJ9" s="106"/>
      <c r="AK9" s="115"/>
      <c r="AL9" s="126"/>
      <c r="AM9" s="145"/>
      <c r="AN9" s="162"/>
      <c r="AO9" s="172"/>
      <c r="AP9" s="182"/>
      <c r="AQ9" s="187"/>
      <c r="AR9" s="159"/>
      <c r="AS9" s="104"/>
    </row>
    <row r="10" spans="2:45" ht="13.5" customHeight="1">
      <c r="B10" s="11" t="s">
        <v>3</v>
      </c>
      <c r="C10" s="22" t="str">
        <f t="shared" ref="C10:AG10" si="1">TEXT(C9,"aaa")</f>
        <v>月</v>
      </c>
      <c r="D10" s="22" t="str">
        <f t="shared" si="1"/>
        <v>火</v>
      </c>
      <c r="E10" s="22" t="str">
        <f t="shared" si="1"/>
        <v>水</v>
      </c>
      <c r="F10" s="22" t="str">
        <f t="shared" si="1"/>
        <v>木</v>
      </c>
      <c r="G10" s="22" t="str">
        <f t="shared" si="1"/>
        <v>金</v>
      </c>
      <c r="H10" s="22" t="str">
        <f t="shared" si="1"/>
        <v>土</v>
      </c>
      <c r="I10" s="22" t="str">
        <f t="shared" si="1"/>
        <v>日</v>
      </c>
      <c r="J10" s="22" t="str">
        <f t="shared" si="1"/>
        <v>月</v>
      </c>
      <c r="K10" s="22" t="str">
        <f t="shared" si="1"/>
        <v>火</v>
      </c>
      <c r="L10" s="22" t="str">
        <f t="shared" si="1"/>
        <v>水</v>
      </c>
      <c r="M10" s="22" t="str">
        <f t="shared" si="1"/>
        <v>木</v>
      </c>
      <c r="N10" s="22" t="str">
        <f t="shared" si="1"/>
        <v>金</v>
      </c>
      <c r="O10" s="22" t="str">
        <f t="shared" si="1"/>
        <v>土</v>
      </c>
      <c r="P10" s="22" t="str">
        <f t="shared" si="1"/>
        <v>日</v>
      </c>
      <c r="Q10" s="22" t="str">
        <f t="shared" si="1"/>
        <v>月</v>
      </c>
      <c r="R10" s="22" t="str">
        <f t="shared" si="1"/>
        <v>火</v>
      </c>
      <c r="S10" s="22" t="str">
        <f t="shared" si="1"/>
        <v>水</v>
      </c>
      <c r="T10" s="22" t="str">
        <f t="shared" si="1"/>
        <v>木</v>
      </c>
      <c r="U10" s="22" t="str">
        <f t="shared" si="1"/>
        <v>金</v>
      </c>
      <c r="V10" s="22" t="str">
        <f t="shared" si="1"/>
        <v>土</v>
      </c>
      <c r="W10" s="22" t="str">
        <f t="shared" si="1"/>
        <v>日</v>
      </c>
      <c r="X10" s="22" t="str">
        <f t="shared" si="1"/>
        <v>月</v>
      </c>
      <c r="Y10" s="22" t="str">
        <f t="shared" si="1"/>
        <v>火</v>
      </c>
      <c r="Z10" s="22" t="str">
        <f t="shared" si="1"/>
        <v>水</v>
      </c>
      <c r="AA10" s="22" t="str">
        <f t="shared" si="1"/>
        <v>木</v>
      </c>
      <c r="AB10" s="22" t="str">
        <f t="shared" si="1"/>
        <v>金</v>
      </c>
      <c r="AC10" s="22" t="str">
        <f t="shared" si="1"/>
        <v>土</v>
      </c>
      <c r="AD10" s="22" t="str">
        <f t="shared" si="1"/>
        <v>日</v>
      </c>
      <c r="AE10" s="22" t="str">
        <f t="shared" si="1"/>
        <v>月</v>
      </c>
      <c r="AF10" s="22" t="str">
        <f t="shared" si="1"/>
        <v>火</v>
      </c>
      <c r="AG10" s="55" t="str">
        <f t="shared" si="1"/>
        <v/>
      </c>
      <c r="AH10" s="77"/>
      <c r="AI10" s="98" t="s">
        <v>45</v>
      </c>
      <c r="AJ10" s="107" t="s">
        <v>19</v>
      </c>
      <c r="AK10" s="116" t="s">
        <v>58</v>
      </c>
      <c r="AL10" s="127" t="s">
        <v>45</v>
      </c>
      <c r="AM10" s="146" t="s">
        <v>22</v>
      </c>
      <c r="AN10" s="163">
        <f>COUNT(C9:AG9)</f>
        <v>30</v>
      </c>
      <c r="AO10" s="173">
        <f>AN10-AH10</f>
        <v>30</v>
      </c>
      <c r="AP10" s="173">
        <f>AO10</f>
        <v>30</v>
      </c>
      <c r="AQ10" s="186"/>
      <c r="AR10" s="193"/>
    </row>
    <row r="11" spans="2:45" s="5" customFormat="1" ht="52.5" customHeight="1">
      <c r="B11" s="12" t="s">
        <v>11</v>
      </c>
      <c r="C11" s="23" t="str">
        <f>IFERROR(VLOOKUP(C9,祝日一覧!A:C,3,FALSE),"")</f>
        <v/>
      </c>
      <c r="D11" s="23" t="str">
        <f>IFERROR(VLOOKUP(D9,祝日一覧!B:D,3,FALSE),"")</f>
        <v/>
      </c>
      <c r="E11" s="23" t="str">
        <f>IFERROR(VLOOKUP(E9,祝日一覧!C:E,3,FALSE),"")</f>
        <v/>
      </c>
      <c r="F11" s="23" t="str">
        <f>IFERROR(VLOOKUP(F9,祝日一覧!D:F,3,FALSE),"")</f>
        <v/>
      </c>
      <c r="G11" s="23" t="str">
        <f>IFERROR(VLOOKUP(G9,祝日一覧!E:G,3,FALSE),"")</f>
        <v/>
      </c>
      <c r="H11" s="23" t="str">
        <f>IFERROR(VLOOKUP(H9,祝日一覧!F:H,3,FALSE),"")</f>
        <v/>
      </c>
      <c r="I11" s="23" t="str">
        <f>IFERROR(VLOOKUP(I9,祝日一覧!G:I,3,FALSE),"")</f>
        <v/>
      </c>
      <c r="J11" s="23" t="str">
        <f>IFERROR(VLOOKUP(J9,祝日一覧!H:J,3,FALSE),"")</f>
        <v/>
      </c>
      <c r="K11" s="23" t="str">
        <f>IFERROR(VLOOKUP(K9,祝日一覧!I:K,3,FALSE),"")</f>
        <v/>
      </c>
      <c r="L11" s="23" t="str">
        <f>IFERROR(VLOOKUP(L9,祝日一覧!J:L,3,FALSE),"")</f>
        <v/>
      </c>
      <c r="M11" s="23" t="str">
        <f>IFERROR(VLOOKUP(M9,祝日一覧!K:M,3,FALSE),"")</f>
        <v/>
      </c>
      <c r="N11" s="23" t="str">
        <f>IFERROR(VLOOKUP(N9,祝日一覧!L:N,3,FALSE),"")</f>
        <v/>
      </c>
      <c r="O11" s="23" t="str">
        <f>IFERROR(VLOOKUP(O9,祝日一覧!M:O,3,FALSE),"")</f>
        <v/>
      </c>
      <c r="P11" s="23" t="str">
        <f>IFERROR(VLOOKUP(P9,祝日一覧!N:P,3,FALSE),"")</f>
        <v/>
      </c>
      <c r="Q11" s="23" t="str">
        <f>IFERROR(VLOOKUP(Q9,祝日一覧!O:Q,3,FALSE),"")</f>
        <v/>
      </c>
      <c r="R11" s="23" t="str">
        <f>IFERROR(VLOOKUP(R9,祝日一覧!P:R,3,FALSE),"")</f>
        <v/>
      </c>
      <c r="S11" s="23" t="str">
        <f>IFERROR(VLOOKUP(S9,祝日一覧!Q:S,3,FALSE),"")</f>
        <v/>
      </c>
      <c r="T11" s="23" t="str">
        <f>IFERROR(VLOOKUP(T9,祝日一覧!R:T,3,FALSE),"")</f>
        <v/>
      </c>
      <c r="U11" s="23" t="str">
        <f>IFERROR(VLOOKUP(U9,祝日一覧!S:U,3,FALSE),"")</f>
        <v/>
      </c>
      <c r="V11" s="23" t="str">
        <f>IFERROR(VLOOKUP(V9,祝日一覧!T:V,3,FALSE),"")</f>
        <v/>
      </c>
      <c r="W11" s="23" t="str">
        <f>IFERROR(VLOOKUP(W9,祝日一覧!U:W,3,FALSE),"")</f>
        <v/>
      </c>
      <c r="X11" s="23" t="str">
        <f>IFERROR(VLOOKUP(X9,祝日一覧!V:X,3,FALSE),"")</f>
        <v/>
      </c>
      <c r="Y11" s="23" t="str">
        <f>IFERROR(VLOOKUP(Y9,祝日一覧!W:Y,3,FALSE),"")</f>
        <v/>
      </c>
      <c r="Z11" s="23" t="str">
        <f>IFERROR(VLOOKUP(Z9,祝日一覧!X:Z,3,FALSE),"")</f>
        <v/>
      </c>
      <c r="AA11" s="23" t="str">
        <f>IFERROR(VLOOKUP(AA9,祝日一覧!Y:AA,3,FALSE),"")</f>
        <v/>
      </c>
      <c r="AB11" s="23" t="str">
        <f>IFERROR(VLOOKUP(AB9,祝日一覧!Z:AB,3,FALSE),"")</f>
        <v/>
      </c>
      <c r="AC11" s="23" t="str">
        <f>IFERROR(VLOOKUP(AC9,祝日一覧!AA:AC,3,FALSE),"")</f>
        <v/>
      </c>
      <c r="AD11" s="23" t="str">
        <f>IFERROR(VLOOKUP(AD9,祝日一覧!AB:AD,3,FALSE),"")</f>
        <v/>
      </c>
      <c r="AE11" s="23" t="str">
        <f>IFERROR(VLOOKUP(AE9,祝日一覧!A:C,3,FALSE),"")</f>
        <v>昭和の日</v>
      </c>
      <c r="AF11" s="23" t="str">
        <f>IFERROR(VLOOKUP(AF9,祝日一覧!AD:AF,3,FALSE),"")</f>
        <v/>
      </c>
      <c r="AG11" s="23" t="str">
        <f>IFERROR(VLOOKUP(AG9,祝日一覧!AE:AG,3,FALSE),"")</f>
        <v/>
      </c>
      <c r="AH11" s="77"/>
      <c r="AI11" s="98"/>
      <c r="AJ11" s="107"/>
      <c r="AK11" s="116"/>
      <c r="AL11" s="127"/>
      <c r="AM11" s="146"/>
      <c r="AN11" s="163"/>
      <c r="AO11" s="173"/>
      <c r="AP11" s="173"/>
      <c r="AQ11" s="188"/>
      <c r="AR11" s="194"/>
      <c r="AS11" s="3"/>
    </row>
    <row r="12" spans="2:45" s="3" customFormat="1" ht="20.100000000000001" customHeight="1">
      <c r="B12" s="1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68"/>
      <c r="AH12" s="77"/>
      <c r="AI12" s="99"/>
      <c r="AJ12" s="108">
        <f>AVERAGE(AJ13:AJ18)</f>
        <v>0.33333333333333331</v>
      </c>
      <c r="AK12" s="117" t="str">
        <f>IF(AJ12&gt;=0.285,"達成","未")</f>
        <v>達成</v>
      </c>
      <c r="AL12" s="128"/>
      <c r="AM12" s="147">
        <f>AVERAGE(AM13:AM18)</f>
        <v>0.33333333333333331</v>
      </c>
      <c r="AN12" s="164" t="s">
        <v>30</v>
      </c>
      <c r="AO12" s="174" t="s">
        <v>33</v>
      </c>
      <c r="AP12" s="183" t="s">
        <v>65</v>
      </c>
      <c r="AQ12" s="189" t="s">
        <v>62</v>
      </c>
      <c r="AR12" s="195" t="s">
        <v>63</v>
      </c>
      <c r="AS12" s="199" t="s">
        <v>73</v>
      </c>
    </row>
    <row r="13" spans="2:45" s="3" customFormat="1" ht="20.100000000000001" customHeight="1">
      <c r="B13" s="14" t="str">
        <f>IF($R$5&lt;&gt;"",$R$5,"-")</f>
        <v>松江　氏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 t="s">
        <v>44</v>
      </c>
      <c r="AC13" s="25"/>
      <c r="AD13" s="25"/>
      <c r="AE13" s="25"/>
      <c r="AF13" s="25" t="s">
        <v>44</v>
      </c>
      <c r="AG13" s="69"/>
      <c r="AH13" s="78">
        <v>25</v>
      </c>
      <c r="AI13" s="100">
        <f t="shared" ref="AI13:AI18" si="2">AQ13</f>
        <v>2</v>
      </c>
      <c r="AJ13" s="109">
        <f t="shared" ref="AJ13:AJ18" si="3">IFERROR(AI13/AO13,"")</f>
        <v>0.4</v>
      </c>
      <c r="AK13" s="118" t="str">
        <f t="shared" ref="AK13:AK18" si="4">IFERROR(IF(B13="-",B13,IF(AI13/AO13&gt;=0.285,"達成","未")),"-")</f>
        <v>達成</v>
      </c>
      <c r="AL13" s="129">
        <f t="shared" ref="AL13:AL18" si="5">AR13</f>
        <v>2</v>
      </c>
      <c r="AM13" s="148">
        <f t="shared" ref="AM13:AM18" si="6">IFERROR(AL13/AP13,"")</f>
        <v>0.4</v>
      </c>
      <c r="AN13" s="163">
        <f>COUNT(C9:AG9)</f>
        <v>30</v>
      </c>
      <c r="AO13" s="173">
        <f t="shared" ref="AO13:AO18" si="7">IF(OR(B13="-",B13=""),0,IFERROR(AN13-AH13,))</f>
        <v>5</v>
      </c>
      <c r="AP13" s="173">
        <f t="shared" ref="AP13:AP18" si="8">AO13</f>
        <v>5</v>
      </c>
      <c r="AQ13" s="173">
        <f t="shared" ref="AQ13:AQ18" si="9">COUNTIF(C13:AG13,"○")</f>
        <v>2</v>
      </c>
      <c r="AR13" s="173">
        <f t="shared" ref="AR13:AR18" si="10">AQ13</f>
        <v>2</v>
      </c>
      <c r="AS13" s="200">
        <f>IF(AS14&gt;=1,0,IF(SUM(AO13:AO18)=0,1,IF(AK12="達成",1,0)))</f>
        <v>1</v>
      </c>
    </row>
    <row r="14" spans="2:45" s="3" customFormat="1" ht="20.100000000000001" customHeight="1">
      <c r="B14" s="15" t="str">
        <f>IF($S$5&lt;&gt;"",$S$5,"-")</f>
        <v>大田　氏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44</v>
      </c>
      <c r="AF14" s="22"/>
      <c r="AG14" s="55"/>
      <c r="AH14" s="78">
        <v>25</v>
      </c>
      <c r="AI14" s="97">
        <f t="shared" si="2"/>
        <v>1</v>
      </c>
      <c r="AJ14" s="109">
        <f t="shared" si="3"/>
        <v>0.2</v>
      </c>
      <c r="AK14" s="119" t="str">
        <f t="shared" si="4"/>
        <v>未</v>
      </c>
      <c r="AL14" s="126">
        <f t="shared" si="5"/>
        <v>1</v>
      </c>
      <c r="AM14" s="149">
        <f t="shared" si="6"/>
        <v>0.2</v>
      </c>
      <c r="AN14" s="163">
        <f>COUNT(C9:AG9)</f>
        <v>30</v>
      </c>
      <c r="AO14" s="173">
        <f t="shared" si="7"/>
        <v>5</v>
      </c>
      <c r="AP14" s="173">
        <f t="shared" si="8"/>
        <v>5</v>
      </c>
      <c r="AQ14" s="173">
        <f t="shared" si="9"/>
        <v>1</v>
      </c>
      <c r="AR14" s="173">
        <f t="shared" si="10"/>
        <v>1</v>
      </c>
      <c r="AS14" s="3">
        <f>COUNTIF(AH13:AH18,"手入力")</f>
        <v>0</v>
      </c>
    </row>
    <row r="15" spans="2:45" s="3" customFormat="1" ht="20.100000000000001" customHeight="1">
      <c r="B15" s="15" t="str">
        <f>IF($T$5&lt;&gt;"",$T$5,"-")</f>
        <v>浜田　氏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 t="s">
        <v>44</v>
      </c>
      <c r="AD15" s="22" t="s">
        <v>44</v>
      </c>
      <c r="AE15" s="22"/>
      <c r="AF15" s="22"/>
      <c r="AG15" s="55"/>
      <c r="AH15" s="78">
        <v>25</v>
      </c>
      <c r="AI15" s="97">
        <f t="shared" si="2"/>
        <v>2</v>
      </c>
      <c r="AJ15" s="109">
        <f t="shared" si="3"/>
        <v>0.4</v>
      </c>
      <c r="AK15" s="119" t="str">
        <f t="shared" si="4"/>
        <v>達成</v>
      </c>
      <c r="AL15" s="126">
        <f t="shared" si="5"/>
        <v>2</v>
      </c>
      <c r="AM15" s="149">
        <f t="shared" si="6"/>
        <v>0.4</v>
      </c>
      <c r="AN15" s="163">
        <f>COUNT(C9:AG9)</f>
        <v>30</v>
      </c>
      <c r="AO15" s="173">
        <f t="shared" si="7"/>
        <v>5</v>
      </c>
      <c r="AP15" s="173">
        <f t="shared" si="8"/>
        <v>5</v>
      </c>
      <c r="AQ15" s="173">
        <f t="shared" si="9"/>
        <v>2</v>
      </c>
      <c r="AR15" s="173">
        <f t="shared" si="10"/>
        <v>2</v>
      </c>
      <c r="AS15" s="3"/>
    </row>
    <row r="16" spans="2:45" s="3" customFormat="1" ht="20.100000000000001" customHeight="1">
      <c r="B16" s="15" t="str">
        <f>IF($U$5&lt;&gt;"",$U$5,"-")</f>
        <v>-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55"/>
      <c r="AH16" s="78" t="str">
        <f>IF(B16="-",B16,"手入力")</f>
        <v>-</v>
      </c>
      <c r="AI16" s="97">
        <f t="shared" si="2"/>
        <v>0</v>
      </c>
      <c r="AJ16" s="109" t="str">
        <f t="shared" si="3"/>
        <v/>
      </c>
      <c r="AK16" s="119" t="str">
        <f t="shared" si="4"/>
        <v>-</v>
      </c>
      <c r="AL16" s="126">
        <f t="shared" si="5"/>
        <v>0</v>
      </c>
      <c r="AM16" s="149" t="str">
        <f t="shared" si="6"/>
        <v/>
      </c>
      <c r="AN16" s="163">
        <f>COUNT(C9:AG9)</f>
        <v>30</v>
      </c>
      <c r="AO16" s="173">
        <f t="shared" si="7"/>
        <v>0</v>
      </c>
      <c r="AP16" s="173">
        <f t="shared" si="8"/>
        <v>0</v>
      </c>
      <c r="AQ16" s="173">
        <f t="shared" si="9"/>
        <v>0</v>
      </c>
      <c r="AR16" s="173">
        <f t="shared" si="10"/>
        <v>0</v>
      </c>
      <c r="AS16" s="3"/>
    </row>
    <row r="17" spans="2:45" s="3" customFormat="1" ht="20.100000000000001" customHeight="1">
      <c r="B17" s="15" t="str">
        <f>IF($V$5&lt;&gt;"",$V$5,"-")</f>
        <v>-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55"/>
      <c r="AH17" s="78" t="str">
        <f>IF(B17="-",B17,"手入力")</f>
        <v>-</v>
      </c>
      <c r="AI17" s="97">
        <f t="shared" si="2"/>
        <v>0</v>
      </c>
      <c r="AJ17" s="109" t="str">
        <f t="shared" si="3"/>
        <v/>
      </c>
      <c r="AK17" s="119" t="str">
        <f t="shared" si="4"/>
        <v>-</v>
      </c>
      <c r="AL17" s="126">
        <f t="shared" si="5"/>
        <v>0</v>
      </c>
      <c r="AM17" s="149" t="str">
        <f t="shared" si="6"/>
        <v/>
      </c>
      <c r="AN17" s="163">
        <f>COUNT(C9:AG9)</f>
        <v>30</v>
      </c>
      <c r="AO17" s="173">
        <f t="shared" si="7"/>
        <v>0</v>
      </c>
      <c r="AP17" s="173">
        <f t="shared" si="8"/>
        <v>0</v>
      </c>
      <c r="AQ17" s="173">
        <f t="shared" si="9"/>
        <v>0</v>
      </c>
      <c r="AR17" s="173">
        <f t="shared" si="10"/>
        <v>0</v>
      </c>
      <c r="AS17" s="3"/>
    </row>
    <row r="18" spans="2:45" s="3" customFormat="1" ht="20.100000000000001" customHeight="1">
      <c r="B18" s="16" t="str">
        <f>IF($W$5&lt;&gt;"",$W$5,"-")</f>
        <v>-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70"/>
      <c r="AH18" s="79" t="str">
        <f>IF(B18="-",B18,"手入力")</f>
        <v>-</v>
      </c>
      <c r="AI18" s="99">
        <f t="shared" si="2"/>
        <v>0</v>
      </c>
      <c r="AJ18" s="108" t="str">
        <f t="shared" si="3"/>
        <v/>
      </c>
      <c r="AK18" s="117" t="str">
        <f t="shared" si="4"/>
        <v>-</v>
      </c>
      <c r="AL18" s="128">
        <f t="shared" si="5"/>
        <v>0</v>
      </c>
      <c r="AM18" s="147" t="str">
        <f t="shared" si="6"/>
        <v/>
      </c>
      <c r="AN18" s="163">
        <f>COUNT(C9:AG9)</f>
        <v>30</v>
      </c>
      <c r="AO18" s="173">
        <f t="shared" si="7"/>
        <v>0</v>
      </c>
      <c r="AP18" s="173">
        <f t="shared" si="8"/>
        <v>0</v>
      </c>
      <c r="AQ18" s="173">
        <f t="shared" si="9"/>
        <v>0</v>
      </c>
      <c r="AR18" s="173">
        <f t="shared" si="10"/>
        <v>0</v>
      </c>
      <c r="AS18" s="3"/>
    </row>
    <row r="19" spans="2:45" ht="14.25">
      <c r="AR19" s="4"/>
    </row>
    <row r="20" spans="2:45" ht="13.5" customHeight="1">
      <c r="B20" s="10" t="s">
        <v>6</v>
      </c>
      <c r="C20" s="20">
        <f>DATE(YEAR(C8),MONTH(C8)+1,DAY(C8))</f>
        <v>45413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80" t="s">
        <v>31</v>
      </c>
      <c r="AI20" s="96" t="s">
        <v>20</v>
      </c>
      <c r="AJ20" s="105"/>
      <c r="AK20" s="120"/>
      <c r="AL20" s="130" t="s">
        <v>15</v>
      </c>
      <c r="AM20" s="144"/>
      <c r="AN20" s="161" t="s">
        <v>30</v>
      </c>
      <c r="AO20" s="171" t="s">
        <v>33</v>
      </c>
      <c r="AP20" s="173" t="s">
        <v>1</v>
      </c>
      <c r="AQ20" s="159"/>
      <c r="AR20" s="159"/>
    </row>
    <row r="21" spans="2:45">
      <c r="B21" s="11" t="s">
        <v>9</v>
      </c>
      <c r="C21" s="21">
        <f>DATE(YEAR(C20),MONTH(C20),DAY(C20))</f>
        <v>45413</v>
      </c>
      <c r="D21" s="21">
        <f t="shared" ref="D21:AG21" si="11">IF(MONTH(DATE(YEAR(C21),MONTH(C21),DAY(C21)+1))=MONTH($C20),DATE(YEAR(C21),MONTH(C21),DAY(C21)+1),"")</f>
        <v>45414</v>
      </c>
      <c r="E21" s="21">
        <f t="shared" si="11"/>
        <v>45415</v>
      </c>
      <c r="F21" s="21">
        <f t="shared" si="11"/>
        <v>45416</v>
      </c>
      <c r="G21" s="21">
        <f t="shared" si="11"/>
        <v>45417</v>
      </c>
      <c r="H21" s="21">
        <f t="shared" si="11"/>
        <v>45418</v>
      </c>
      <c r="I21" s="21">
        <f t="shared" si="11"/>
        <v>45419</v>
      </c>
      <c r="J21" s="21">
        <f t="shared" si="11"/>
        <v>45420</v>
      </c>
      <c r="K21" s="21">
        <f t="shared" si="11"/>
        <v>45421</v>
      </c>
      <c r="L21" s="21">
        <f t="shared" si="11"/>
        <v>45422</v>
      </c>
      <c r="M21" s="21">
        <f t="shared" si="11"/>
        <v>45423</v>
      </c>
      <c r="N21" s="21">
        <f t="shared" si="11"/>
        <v>45424</v>
      </c>
      <c r="O21" s="21">
        <f t="shared" si="11"/>
        <v>45425</v>
      </c>
      <c r="P21" s="21">
        <f t="shared" si="11"/>
        <v>45426</v>
      </c>
      <c r="Q21" s="21">
        <f t="shared" si="11"/>
        <v>45427</v>
      </c>
      <c r="R21" s="21">
        <f t="shared" si="11"/>
        <v>45428</v>
      </c>
      <c r="S21" s="21">
        <f t="shared" si="11"/>
        <v>45429</v>
      </c>
      <c r="T21" s="21">
        <f t="shared" si="11"/>
        <v>45430</v>
      </c>
      <c r="U21" s="21">
        <f t="shared" si="11"/>
        <v>45431</v>
      </c>
      <c r="V21" s="21">
        <f t="shared" si="11"/>
        <v>45432</v>
      </c>
      <c r="W21" s="21">
        <f t="shared" si="11"/>
        <v>45433</v>
      </c>
      <c r="X21" s="21">
        <f t="shared" si="11"/>
        <v>45434</v>
      </c>
      <c r="Y21" s="21">
        <f t="shared" si="11"/>
        <v>45435</v>
      </c>
      <c r="Z21" s="21">
        <f t="shared" si="11"/>
        <v>45436</v>
      </c>
      <c r="AA21" s="21">
        <f t="shared" si="11"/>
        <v>45437</v>
      </c>
      <c r="AB21" s="21">
        <f t="shared" si="11"/>
        <v>45438</v>
      </c>
      <c r="AC21" s="21">
        <f t="shared" si="11"/>
        <v>45439</v>
      </c>
      <c r="AD21" s="21">
        <f t="shared" si="11"/>
        <v>45440</v>
      </c>
      <c r="AE21" s="21">
        <f t="shared" si="11"/>
        <v>45441</v>
      </c>
      <c r="AF21" s="21">
        <f t="shared" si="11"/>
        <v>45442</v>
      </c>
      <c r="AG21" s="67">
        <f t="shared" si="11"/>
        <v>45443</v>
      </c>
      <c r="AH21" s="81"/>
      <c r="AI21" s="97"/>
      <c r="AJ21" s="106"/>
      <c r="AK21" s="121"/>
      <c r="AL21" s="131"/>
      <c r="AM21" s="145"/>
      <c r="AN21" s="162"/>
      <c r="AO21" s="172"/>
      <c r="AP21" s="173"/>
      <c r="AQ21" s="159"/>
      <c r="AR21" s="159"/>
    </row>
    <row r="22" spans="2:45" ht="13.5" customHeight="1">
      <c r="B22" s="11" t="s">
        <v>3</v>
      </c>
      <c r="C22" s="22" t="str">
        <f t="shared" ref="C22:AG22" si="12">TEXT(C21,"aaa")</f>
        <v>水</v>
      </c>
      <c r="D22" s="22" t="str">
        <f t="shared" si="12"/>
        <v>木</v>
      </c>
      <c r="E22" s="22" t="str">
        <f t="shared" si="12"/>
        <v>金</v>
      </c>
      <c r="F22" s="22" t="str">
        <f t="shared" si="12"/>
        <v>土</v>
      </c>
      <c r="G22" s="22" t="str">
        <f t="shared" si="12"/>
        <v>日</v>
      </c>
      <c r="H22" s="22" t="str">
        <f t="shared" si="12"/>
        <v>月</v>
      </c>
      <c r="I22" s="22" t="str">
        <f t="shared" si="12"/>
        <v>火</v>
      </c>
      <c r="J22" s="22" t="str">
        <f t="shared" si="12"/>
        <v>水</v>
      </c>
      <c r="K22" s="22" t="str">
        <f t="shared" si="12"/>
        <v>木</v>
      </c>
      <c r="L22" s="22" t="str">
        <f t="shared" si="12"/>
        <v>金</v>
      </c>
      <c r="M22" s="22" t="str">
        <f t="shared" si="12"/>
        <v>土</v>
      </c>
      <c r="N22" s="22" t="str">
        <f t="shared" si="12"/>
        <v>日</v>
      </c>
      <c r="O22" s="22" t="str">
        <f t="shared" si="12"/>
        <v>月</v>
      </c>
      <c r="P22" s="22" t="str">
        <f t="shared" si="12"/>
        <v>火</v>
      </c>
      <c r="Q22" s="22" t="str">
        <f t="shared" si="12"/>
        <v>水</v>
      </c>
      <c r="R22" s="22" t="str">
        <f t="shared" si="12"/>
        <v>木</v>
      </c>
      <c r="S22" s="22" t="str">
        <f t="shared" si="12"/>
        <v>金</v>
      </c>
      <c r="T22" s="22" t="str">
        <f t="shared" si="12"/>
        <v>土</v>
      </c>
      <c r="U22" s="22" t="str">
        <f t="shared" si="12"/>
        <v>日</v>
      </c>
      <c r="V22" s="22" t="str">
        <f t="shared" si="12"/>
        <v>月</v>
      </c>
      <c r="W22" s="22" t="str">
        <f t="shared" si="12"/>
        <v>火</v>
      </c>
      <c r="X22" s="22" t="str">
        <f t="shared" si="12"/>
        <v>水</v>
      </c>
      <c r="Y22" s="22" t="str">
        <f t="shared" si="12"/>
        <v>木</v>
      </c>
      <c r="Z22" s="22" t="str">
        <f t="shared" si="12"/>
        <v>金</v>
      </c>
      <c r="AA22" s="22" t="str">
        <f t="shared" si="12"/>
        <v>土</v>
      </c>
      <c r="AB22" s="22" t="str">
        <f t="shared" si="12"/>
        <v>日</v>
      </c>
      <c r="AC22" s="22" t="str">
        <f t="shared" si="12"/>
        <v>月</v>
      </c>
      <c r="AD22" s="22" t="str">
        <f t="shared" si="12"/>
        <v>火</v>
      </c>
      <c r="AE22" s="22" t="str">
        <f t="shared" si="12"/>
        <v>水</v>
      </c>
      <c r="AF22" s="22" t="str">
        <f t="shared" si="12"/>
        <v>木</v>
      </c>
      <c r="AG22" s="55" t="str">
        <f t="shared" si="12"/>
        <v>金</v>
      </c>
      <c r="AH22" s="81"/>
      <c r="AI22" s="98" t="s">
        <v>45</v>
      </c>
      <c r="AJ22" s="107" t="s">
        <v>19</v>
      </c>
      <c r="AK22" s="122" t="s">
        <v>58</v>
      </c>
      <c r="AL22" s="132" t="s">
        <v>45</v>
      </c>
      <c r="AM22" s="146" t="s">
        <v>22</v>
      </c>
      <c r="AN22" s="163">
        <f>COUNT(C21:AG21)</f>
        <v>31</v>
      </c>
      <c r="AO22" s="173">
        <f>AN22-AH22</f>
        <v>31</v>
      </c>
      <c r="AP22" s="173">
        <f>AP10+AO22</f>
        <v>61</v>
      </c>
      <c r="AQ22" s="159"/>
      <c r="AR22" s="159"/>
    </row>
    <row r="23" spans="2:45" s="5" customFormat="1" ht="60.95" customHeight="1">
      <c r="B23" s="12" t="s">
        <v>11</v>
      </c>
      <c r="C23" s="23" t="str">
        <f>IFERROR(VLOOKUP(C21,祝日一覧!$A:$C,3,FALSE),"")</f>
        <v/>
      </c>
      <c r="D23" s="23" t="str">
        <f>IFERROR(VLOOKUP(D21,祝日一覧!$A:$C,3,FALSE),"")</f>
        <v/>
      </c>
      <c r="E23" s="23" t="str">
        <f>IFERROR(VLOOKUP(E21,祝日一覧!$A:$C,3,FALSE),"")</f>
        <v>憲法記念日</v>
      </c>
      <c r="F23" s="23" t="str">
        <f>IFERROR(VLOOKUP(F21,祝日一覧!$A:$C,3,FALSE),"")</f>
        <v>みどりの日</v>
      </c>
      <c r="G23" s="23" t="str">
        <f>IFERROR(VLOOKUP(G21,祝日一覧!$A:$C,3,FALSE),"")</f>
        <v>こどもの日</v>
      </c>
      <c r="H23" s="23" t="str">
        <f>IFERROR(VLOOKUP(H21,祝日一覧!$A:$C,3,FALSE),"")</f>
        <v>振替休日</v>
      </c>
      <c r="I23" s="23" t="str">
        <f>IFERROR(VLOOKUP(I21,祝日一覧!$A:$C,3,FALSE),"")</f>
        <v/>
      </c>
      <c r="J23" s="23" t="str">
        <f>IFERROR(VLOOKUP(J21,祝日一覧!$A:$C,3,FALSE),"")</f>
        <v/>
      </c>
      <c r="K23" s="23" t="str">
        <f>IFERROR(VLOOKUP(K21,祝日一覧!$A:$C,3,FALSE),"")</f>
        <v/>
      </c>
      <c r="L23" s="23" t="str">
        <f>IFERROR(VLOOKUP(L21,祝日一覧!$A:$C,3,FALSE),"")</f>
        <v/>
      </c>
      <c r="M23" s="23" t="str">
        <f>IFERROR(VLOOKUP(M21,祝日一覧!$A:$C,3,FALSE),"")</f>
        <v/>
      </c>
      <c r="N23" s="23" t="str">
        <f>IFERROR(VLOOKUP(N21,祝日一覧!$A:$C,3,FALSE),"")</f>
        <v/>
      </c>
      <c r="O23" s="23" t="str">
        <f>IFERROR(VLOOKUP(O21,祝日一覧!$A:$C,3,FALSE),"")</f>
        <v/>
      </c>
      <c r="P23" s="23" t="str">
        <f>IFERROR(VLOOKUP(P21,祝日一覧!$A:$C,3,FALSE),"")</f>
        <v/>
      </c>
      <c r="Q23" s="23" t="str">
        <f>IFERROR(VLOOKUP(Q21,祝日一覧!$A:$C,3,FALSE),"")</f>
        <v/>
      </c>
      <c r="R23" s="23" t="str">
        <f>IFERROR(VLOOKUP(R21,祝日一覧!$A:$C,3,FALSE),"")</f>
        <v/>
      </c>
      <c r="S23" s="23" t="str">
        <f>IFERROR(VLOOKUP(S21,祝日一覧!$A:$C,3,FALSE),"")</f>
        <v/>
      </c>
      <c r="T23" s="23" t="str">
        <f>IFERROR(VLOOKUP(T21,祝日一覧!$A:$C,3,FALSE),"")</f>
        <v/>
      </c>
      <c r="U23" s="23" t="str">
        <f>IFERROR(VLOOKUP(U21,祝日一覧!$A:$C,3,FALSE),"")</f>
        <v/>
      </c>
      <c r="V23" s="23" t="str">
        <f>IFERROR(VLOOKUP(V21,祝日一覧!$A:$C,3,FALSE),"")</f>
        <v/>
      </c>
      <c r="W23" s="23" t="str">
        <f>IFERROR(VLOOKUP(W21,祝日一覧!$A:$C,3,FALSE),"")</f>
        <v/>
      </c>
      <c r="X23" s="23" t="str">
        <f>IFERROR(VLOOKUP(X21,祝日一覧!$A:$C,3,FALSE),"")</f>
        <v/>
      </c>
      <c r="Y23" s="23" t="str">
        <f>IFERROR(VLOOKUP(Y21,祝日一覧!$A:$C,3,FALSE),"")</f>
        <v/>
      </c>
      <c r="Z23" s="23" t="str">
        <f>IFERROR(VLOOKUP(Z21,祝日一覧!$A:$C,3,FALSE),"")</f>
        <v/>
      </c>
      <c r="AA23" s="23" t="str">
        <f>IFERROR(VLOOKUP(AA21,祝日一覧!$A:$C,3,FALSE),"")</f>
        <v/>
      </c>
      <c r="AB23" s="23" t="str">
        <f>IFERROR(VLOOKUP(AB21,祝日一覧!$A:$C,3,FALSE),"")</f>
        <v/>
      </c>
      <c r="AC23" s="23" t="str">
        <f>IFERROR(VLOOKUP(AC21,祝日一覧!$A:$C,3,FALSE),"")</f>
        <v/>
      </c>
      <c r="AD23" s="23" t="str">
        <f>IFERROR(VLOOKUP(AD21,祝日一覧!$A:$C,3,FALSE),"")</f>
        <v/>
      </c>
      <c r="AE23" s="23" t="str">
        <f>IFERROR(VLOOKUP(AE21,祝日一覧!$A:$C,3,FALSE),"")</f>
        <v/>
      </c>
      <c r="AF23" s="23" t="str">
        <f>IFERROR(VLOOKUP(AF21,祝日一覧!$A:$C,3,FALSE),"")</f>
        <v/>
      </c>
      <c r="AG23" s="23" t="str">
        <f>IFERROR(VLOOKUP(AG21,祝日一覧!$A:$C,3,FALSE),"")</f>
        <v/>
      </c>
      <c r="AH23" s="81"/>
      <c r="AI23" s="98"/>
      <c r="AJ23" s="107"/>
      <c r="AK23" s="122"/>
      <c r="AL23" s="132"/>
      <c r="AM23" s="146"/>
      <c r="AN23" s="163"/>
      <c r="AO23" s="173"/>
      <c r="AP23" s="173"/>
      <c r="AQ23" s="190"/>
      <c r="AR23" s="190"/>
      <c r="AS23" s="3"/>
    </row>
    <row r="24" spans="2:45" s="3" customFormat="1" ht="20.100000000000001" customHeight="1">
      <c r="B24" s="1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81"/>
      <c r="AI24" s="99"/>
      <c r="AJ24" s="108">
        <f>AVERAGE(AJ25:AJ30)</f>
        <v>0.32258064516129031</v>
      </c>
      <c r="AK24" s="123" t="str">
        <f>IF(AJ24&gt;=0.285,"達成","未")</f>
        <v>達成</v>
      </c>
      <c r="AL24" s="133"/>
      <c r="AM24" s="147">
        <f>AVERAGE(AM25:AM30)</f>
        <v>0.32407407407407401</v>
      </c>
      <c r="AN24" s="164" t="s">
        <v>30</v>
      </c>
      <c r="AO24" s="174" t="s">
        <v>33</v>
      </c>
      <c r="AP24" s="183" t="s">
        <v>65</v>
      </c>
      <c r="AQ24" s="189" t="s">
        <v>62</v>
      </c>
      <c r="AR24" s="195" t="s">
        <v>63</v>
      </c>
      <c r="AS24" s="199" t="s">
        <v>73</v>
      </c>
    </row>
    <row r="25" spans="2:45" s="3" customFormat="1" ht="20.100000000000001" customHeight="1">
      <c r="B25" s="14" t="str">
        <f>IF($R$5&lt;&gt;"",$R$5,"-")</f>
        <v>松江　氏</v>
      </c>
      <c r="C25" s="25" t="s">
        <v>44</v>
      </c>
      <c r="D25" s="25" t="s">
        <v>44</v>
      </c>
      <c r="E25" s="25"/>
      <c r="F25" s="25"/>
      <c r="G25" s="25"/>
      <c r="H25" s="25"/>
      <c r="I25" s="25" t="s">
        <v>44</v>
      </c>
      <c r="J25" s="25" t="s">
        <v>44</v>
      </c>
      <c r="K25" s="25"/>
      <c r="L25" s="25"/>
      <c r="M25" s="25"/>
      <c r="N25" s="25"/>
      <c r="O25" s="25" t="s">
        <v>44</v>
      </c>
      <c r="P25" s="25" t="s">
        <v>44</v>
      </c>
      <c r="Q25" s="25"/>
      <c r="R25" s="25"/>
      <c r="S25" s="25"/>
      <c r="T25" s="25"/>
      <c r="U25" s="25" t="s">
        <v>44</v>
      </c>
      <c r="V25" s="25" t="s">
        <v>44</v>
      </c>
      <c r="W25" s="25"/>
      <c r="X25" s="25"/>
      <c r="Y25" s="25"/>
      <c r="Z25" s="25"/>
      <c r="AA25" s="25" t="s">
        <v>44</v>
      </c>
      <c r="AB25" s="25" t="s">
        <v>44</v>
      </c>
      <c r="AC25" s="25"/>
      <c r="AD25" s="25"/>
      <c r="AE25" s="25"/>
      <c r="AF25" s="25"/>
      <c r="AG25" s="69"/>
      <c r="AH25" s="84">
        <v>0</v>
      </c>
      <c r="AI25" s="100">
        <f t="shared" ref="AI25:AI30" si="13">AQ25</f>
        <v>10</v>
      </c>
      <c r="AJ25" s="110">
        <f t="shared" ref="AJ25:AJ30" si="14">IFERROR(AI25/AO25,"")</f>
        <v>0.32258064516129031</v>
      </c>
      <c r="AK25" s="118" t="str">
        <f t="shared" ref="AK25:AK30" si="15">IFERROR(IF(B25="-",B25,IF(AI25/AO25&gt;=0.285,"達成","未")),"-")</f>
        <v>達成</v>
      </c>
      <c r="AL25" s="129">
        <f t="shared" ref="AL25:AL30" si="16">AR25</f>
        <v>12</v>
      </c>
      <c r="AM25" s="148">
        <f t="shared" ref="AM25:AM30" si="17">IFERROR(AL25/AP25,"")</f>
        <v>0.33333333333333331</v>
      </c>
      <c r="AN25" s="163">
        <f>COUNT(C21:AG21)</f>
        <v>31</v>
      </c>
      <c r="AO25" s="173">
        <f t="shared" ref="AO25:AO30" si="18">IF(OR(B25="-",B25=""),0,IFERROR(AN25-AH25,))</f>
        <v>31</v>
      </c>
      <c r="AP25" s="173">
        <f t="shared" ref="AP25:AP30" si="19">AO25+AP13</f>
        <v>36</v>
      </c>
      <c r="AQ25" s="173">
        <f t="shared" ref="AQ25:AQ30" si="20">COUNTIF(C25:AG25,"○")</f>
        <v>10</v>
      </c>
      <c r="AR25" s="173">
        <f t="shared" ref="AR25:AR30" si="21">AR13+AQ25</f>
        <v>12</v>
      </c>
      <c r="AS25" s="200">
        <f>IF(AS26&gt;=1,0,IF(SUM(AO25:AO30)=0,1,IF(AK24="達成",1,0)))</f>
        <v>1</v>
      </c>
    </row>
    <row r="26" spans="2:45" s="3" customFormat="1" ht="20.100000000000001" customHeight="1">
      <c r="B26" s="15" t="str">
        <f>IF($S$5&lt;&gt;"",$S$5,"-")</f>
        <v>大田　氏</v>
      </c>
      <c r="C26" s="22"/>
      <c r="D26" s="22"/>
      <c r="E26" s="22" t="s">
        <v>44</v>
      </c>
      <c r="F26" s="22" t="s">
        <v>44</v>
      </c>
      <c r="G26" s="22"/>
      <c r="H26" s="22"/>
      <c r="I26" s="22"/>
      <c r="J26" s="22"/>
      <c r="K26" s="22" t="s">
        <v>44</v>
      </c>
      <c r="L26" s="22" t="s">
        <v>44</v>
      </c>
      <c r="M26" s="22"/>
      <c r="N26" s="22"/>
      <c r="O26" s="22"/>
      <c r="P26" s="22"/>
      <c r="Q26" s="22" t="s">
        <v>44</v>
      </c>
      <c r="R26" s="22" t="s">
        <v>44</v>
      </c>
      <c r="S26" s="22"/>
      <c r="T26" s="22"/>
      <c r="U26" s="22"/>
      <c r="V26" s="22"/>
      <c r="W26" s="22" t="s">
        <v>44</v>
      </c>
      <c r="X26" s="22" t="s">
        <v>44</v>
      </c>
      <c r="Y26" s="22"/>
      <c r="Z26" s="22"/>
      <c r="AA26" s="22"/>
      <c r="AB26" s="22"/>
      <c r="AC26" s="22" t="s">
        <v>44</v>
      </c>
      <c r="AD26" s="22" t="s">
        <v>44</v>
      </c>
      <c r="AE26" s="22"/>
      <c r="AF26" s="22"/>
      <c r="AG26" s="55"/>
      <c r="AH26" s="78">
        <v>0</v>
      </c>
      <c r="AI26" s="97">
        <f t="shared" si="13"/>
        <v>10</v>
      </c>
      <c r="AJ26" s="109">
        <f t="shared" si="14"/>
        <v>0.32258064516129031</v>
      </c>
      <c r="AK26" s="119" t="str">
        <f t="shared" si="15"/>
        <v>達成</v>
      </c>
      <c r="AL26" s="126">
        <f t="shared" si="16"/>
        <v>11</v>
      </c>
      <c r="AM26" s="149">
        <f t="shared" si="17"/>
        <v>0.30555555555555558</v>
      </c>
      <c r="AN26" s="163">
        <f>COUNT(C21:AG21)</f>
        <v>31</v>
      </c>
      <c r="AO26" s="173">
        <f t="shared" si="18"/>
        <v>31</v>
      </c>
      <c r="AP26" s="173">
        <f t="shared" si="19"/>
        <v>36</v>
      </c>
      <c r="AQ26" s="173">
        <f t="shared" si="20"/>
        <v>10</v>
      </c>
      <c r="AR26" s="173">
        <f t="shared" si="21"/>
        <v>11</v>
      </c>
      <c r="AS26" s="3">
        <f>COUNTIF(AH25:AH30,"手入力")</f>
        <v>0</v>
      </c>
    </row>
    <row r="27" spans="2:45" s="3" customFormat="1" ht="20.100000000000001" customHeight="1">
      <c r="B27" s="15" t="str">
        <f>IF($T$5&lt;&gt;"",$T$5,"-")</f>
        <v>浜田　氏</v>
      </c>
      <c r="C27" s="22"/>
      <c r="D27" s="22"/>
      <c r="E27" s="22"/>
      <c r="F27" s="22"/>
      <c r="G27" s="22" t="s">
        <v>44</v>
      </c>
      <c r="H27" s="22" t="s">
        <v>44</v>
      </c>
      <c r="I27" s="22"/>
      <c r="J27" s="22"/>
      <c r="K27" s="22"/>
      <c r="L27" s="22"/>
      <c r="M27" s="22" t="s">
        <v>44</v>
      </c>
      <c r="N27" s="22" t="s">
        <v>44</v>
      </c>
      <c r="O27" s="22"/>
      <c r="P27" s="22"/>
      <c r="Q27" s="22"/>
      <c r="R27" s="22"/>
      <c r="S27" s="22" t="s">
        <v>44</v>
      </c>
      <c r="T27" s="22" t="s">
        <v>44</v>
      </c>
      <c r="U27" s="22"/>
      <c r="V27" s="22"/>
      <c r="W27" s="22"/>
      <c r="X27" s="22"/>
      <c r="Y27" s="22" t="s">
        <v>44</v>
      </c>
      <c r="Z27" s="22" t="s">
        <v>44</v>
      </c>
      <c r="AA27" s="22"/>
      <c r="AB27" s="22"/>
      <c r="AC27" s="22"/>
      <c r="AD27" s="22"/>
      <c r="AE27" s="22" t="s">
        <v>44</v>
      </c>
      <c r="AF27" s="22" t="s">
        <v>44</v>
      </c>
      <c r="AG27" s="55"/>
      <c r="AH27" s="78">
        <v>0</v>
      </c>
      <c r="AI27" s="97">
        <f t="shared" si="13"/>
        <v>10</v>
      </c>
      <c r="AJ27" s="109">
        <f t="shared" si="14"/>
        <v>0.32258064516129031</v>
      </c>
      <c r="AK27" s="119" t="str">
        <f t="shared" si="15"/>
        <v>達成</v>
      </c>
      <c r="AL27" s="126">
        <f t="shared" si="16"/>
        <v>12</v>
      </c>
      <c r="AM27" s="149">
        <f t="shared" si="17"/>
        <v>0.33333333333333331</v>
      </c>
      <c r="AN27" s="163">
        <f>COUNT(C21:AG21)</f>
        <v>31</v>
      </c>
      <c r="AO27" s="173">
        <f t="shared" si="18"/>
        <v>31</v>
      </c>
      <c r="AP27" s="173">
        <f t="shared" si="19"/>
        <v>36</v>
      </c>
      <c r="AQ27" s="173">
        <f t="shared" si="20"/>
        <v>10</v>
      </c>
      <c r="AR27" s="173">
        <f t="shared" si="21"/>
        <v>12</v>
      </c>
      <c r="AS27" s="3"/>
    </row>
    <row r="28" spans="2:45" s="3" customFormat="1" ht="20.100000000000001" customHeight="1">
      <c r="B28" s="15" t="str">
        <f>IF($U$5&lt;&gt;"",$U$5,"-")</f>
        <v>-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55"/>
      <c r="AH28" s="78" t="str">
        <f>IF(B28="-",B28,"手入力")</f>
        <v>-</v>
      </c>
      <c r="AI28" s="97">
        <f t="shared" si="13"/>
        <v>0</v>
      </c>
      <c r="AJ28" s="109" t="str">
        <f t="shared" si="14"/>
        <v/>
      </c>
      <c r="AK28" s="119" t="str">
        <f t="shared" si="15"/>
        <v>-</v>
      </c>
      <c r="AL28" s="126">
        <f t="shared" si="16"/>
        <v>0</v>
      </c>
      <c r="AM28" s="149" t="str">
        <f t="shared" si="17"/>
        <v/>
      </c>
      <c r="AN28" s="163">
        <f>COUNT(C21:AG21)</f>
        <v>31</v>
      </c>
      <c r="AO28" s="173">
        <f t="shared" si="18"/>
        <v>0</v>
      </c>
      <c r="AP28" s="173">
        <f t="shared" si="19"/>
        <v>0</v>
      </c>
      <c r="AQ28" s="173">
        <f t="shared" si="20"/>
        <v>0</v>
      </c>
      <c r="AR28" s="173">
        <f t="shared" si="21"/>
        <v>0</v>
      </c>
      <c r="AS28" s="3"/>
    </row>
    <row r="29" spans="2:45" s="3" customFormat="1" ht="20.100000000000001" customHeight="1">
      <c r="B29" s="15" t="str">
        <f>IF($V$5&lt;&gt;"",$V$5,"-")</f>
        <v>-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55"/>
      <c r="AH29" s="78" t="str">
        <f>IF(B29="-",B29,"手入力")</f>
        <v>-</v>
      </c>
      <c r="AI29" s="97">
        <f t="shared" si="13"/>
        <v>0</v>
      </c>
      <c r="AJ29" s="109" t="str">
        <f t="shared" si="14"/>
        <v/>
      </c>
      <c r="AK29" s="119" t="str">
        <f t="shared" si="15"/>
        <v>-</v>
      </c>
      <c r="AL29" s="126">
        <f t="shared" si="16"/>
        <v>0</v>
      </c>
      <c r="AM29" s="149" t="str">
        <f t="shared" si="17"/>
        <v/>
      </c>
      <c r="AN29" s="163">
        <f>COUNT(C21:AG21)</f>
        <v>31</v>
      </c>
      <c r="AO29" s="173">
        <f t="shared" si="18"/>
        <v>0</v>
      </c>
      <c r="AP29" s="173">
        <f t="shared" si="19"/>
        <v>0</v>
      </c>
      <c r="AQ29" s="173">
        <f t="shared" si="20"/>
        <v>0</v>
      </c>
      <c r="AR29" s="173">
        <f t="shared" si="21"/>
        <v>0</v>
      </c>
      <c r="AS29" s="3"/>
    </row>
    <row r="30" spans="2:45" s="3" customFormat="1" ht="20.100000000000001" customHeight="1">
      <c r="B30" s="16" t="str">
        <f>IF($W$5&lt;&gt;"",$W$5,"-")</f>
        <v>-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70"/>
      <c r="AH30" s="79" t="str">
        <f>IF(B30="-",B30,"手入力")</f>
        <v>-</v>
      </c>
      <c r="AI30" s="99">
        <f t="shared" si="13"/>
        <v>0</v>
      </c>
      <c r="AJ30" s="108" t="str">
        <f t="shared" si="14"/>
        <v/>
      </c>
      <c r="AK30" s="117" t="str">
        <f t="shared" si="15"/>
        <v>-</v>
      </c>
      <c r="AL30" s="128">
        <f t="shared" si="16"/>
        <v>0</v>
      </c>
      <c r="AM30" s="147" t="str">
        <f t="shared" si="17"/>
        <v/>
      </c>
      <c r="AN30" s="163">
        <f>COUNT(C21:AG21)</f>
        <v>31</v>
      </c>
      <c r="AO30" s="173">
        <f t="shared" si="18"/>
        <v>0</v>
      </c>
      <c r="AP30" s="173">
        <f t="shared" si="19"/>
        <v>0</v>
      </c>
      <c r="AQ30" s="173">
        <f t="shared" si="20"/>
        <v>0</v>
      </c>
      <c r="AR30" s="173">
        <f t="shared" si="21"/>
        <v>0</v>
      </c>
      <c r="AS30" s="3"/>
    </row>
    <row r="31" spans="2:45" ht="14.25">
      <c r="AR31" s="4"/>
    </row>
    <row r="32" spans="2:45" ht="13.5" customHeight="1">
      <c r="B32" s="10" t="s">
        <v>6</v>
      </c>
      <c r="C32" s="20">
        <f>DATE(YEAR(C20),MONTH(C20)+1,DAY(C20))</f>
        <v>45444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80" t="s">
        <v>31</v>
      </c>
      <c r="AI32" s="96" t="s">
        <v>20</v>
      </c>
      <c r="AJ32" s="105"/>
      <c r="AK32" s="120"/>
      <c r="AL32" s="130" t="s">
        <v>15</v>
      </c>
      <c r="AM32" s="144"/>
      <c r="AN32" s="161" t="s">
        <v>30</v>
      </c>
      <c r="AO32" s="171" t="s">
        <v>33</v>
      </c>
      <c r="AP32" s="173" t="s">
        <v>1</v>
      </c>
      <c r="AQ32" s="159"/>
      <c r="AR32" s="159"/>
    </row>
    <row r="33" spans="2:45">
      <c r="B33" s="11" t="s">
        <v>9</v>
      </c>
      <c r="C33" s="21">
        <f>DATE(YEAR(C32),MONTH(C32),DAY(C32))</f>
        <v>45444</v>
      </c>
      <c r="D33" s="21">
        <f t="shared" ref="D33:AG33" si="22">IF(MONTH(DATE(YEAR(C33),MONTH(C33),DAY(C33)+1))=MONTH($C32),DATE(YEAR(C33),MONTH(C33),DAY(C33)+1),"")</f>
        <v>45445</v>
      </c>
      <c r="E33" s="21">
        <f t="shared" si="22"/>
        <v>45446</v>
      </c>
      <c r="F33" s="32">
        <f t="shared" si="22"/>
        <v>45447</v>
      </c>
      <c r="G33" s="21">
        <f t="shared" si="22"/>
        <v>45448</v>
      </c>
      <c r="H33" s="21">
        <f t="shared" si="22"/>
        <v>45449</v>
      </c>
      <c r="I33" s="21">
        <f t="shared" si="22"/>
        <v>45450</v>
      </c>
      <c r="J33" s="21">
        <f t="shared" si="22"/>
        <v>45451</v>
      </c>
      <c r="K33" s="21">
        <f t="shared" si="22"/>
        <v>45452</v>
      </c>
      <c r="L33" s="21">
        <f t="shared" si="22"/>
        <v>45453</v>
      </c>
      <c r="M33" s="21">
        <f t="shared" si="22"/>
        <v>45454</v>
      </c>
      <c r="N33" s="21">
        <f t="shared" si="22"/>
        <v>45455</v>
      </c>
      <c r="O33" s="21">
        <f t="shared" si="22"/>
        <v>45456</v>
      </c>
      <c r="P33" s="21">
        <f t="shared" si="22"/>
        <v>45457</v>
      </c>
      <c r="Q33" s="21">
        <f t="shared" si="22"/>
        <v>45458</v>
      </c>
      <c r="R33" s="21">
        <f t="shared" si="22"/>
        <v>45459</v>
      </c>
      <c r="S33" s="21">
        <f t="shared" si="22"/>
        <v>45460</v>
      </c>
      <c r="T33" s="21">
        <f t="shared" si="22"/>
        <v>45461</v>
      </c>
      <c r="U33" s="21">
        <f t="shared" si="22"/>
        <v>45462</v>
      </c>
      <c r="V33" s="21">
        <f t="shared" si="22"/>
        <v>45463</v>
      </c>
      <c r="W33" s="21">
        <f t="shared" si="22"/>
        <v>45464</v>
      </c>
      <c r="X33" s="21">
        <f t="shared" si="22"/>
        <v>45465</v>
      </c>
      <c r="Y33" s="21">
        <f t="shared" si="22"/>
        <v>45466</v>
      </c>
      <c r="Z33" s="21">
        <f t="shared" si="22"/>
        <v>45467</v>
      </c>
      <c r="AA33" s="21">
        <f t="shared" si="22"/>
        <v>45468</v>
      </c>
      <c r="AB33" s="21">
        <f t="shared" si="22"/>
        <v>45469</v>
      </c>
      <c r="AC33" s="21">
        <f t="shared" si="22"/>
        <v>45470</v>
      </c>
      <c r="AD33" s="21">
        <f t="shared" si="22"/>
        <v>45471</v>
      </c>
      <c r="AE33" s="21">
        <f t="shared" si="22"/>
        <v>45472</v>
      </c>
      <c r="AF33" s="21">
        <f t="shared" si="22"/>
        <v>45473</v>
      </c>
      <c r="AG33" s="67" t="str">
        <f t="shared" si="22"/>
        <v/>
      </c>
      <c r="AH33" s="81"/>
      <c r="AI33" s="97"/>
      <c r="AJ33" s="106"/>
      <c r="AK33" s="121"/>
      <c r="AL33" s="131"/>
      <c r="AM33" s="145"/>
      <c r="AN33" s="162"/>
      <c r="AO33" s="172"/>
      <c r="AP33" s="173"/>
      <c r="AQ33" s="159"/>
      <c r="AR33" s="159"/>
    </row>
    <row r="34" spans="2:45">
      <c r="B34" s="11" t="s">
        <v>3</v>
      </c>
      <c r="C34" s="22" t="str">
        <f t="shared" ref="C34:AG34" si="23">TEXT(C33,"aaa")</f>
        <v>土</v>
      </c>
      <c r="D34" s="22" t="str">
        <f t="shared" si="23"/>
        <v>日</v>
      </c>
      <c r="E34" s="22" t="str">
        <f t="shared" si="23"/>
        <v>月</v>
      </c>
      <c r="F34" s="33" t="str">
        <f t="shared" si="23"/>
        <v>火</v>
      </c>
      <c r="G34" s="22" t="str">
        <f t="shared" si="23"/>
        <v>水</v>
      </c>
      <c r="H34" s="22" t="str">
        <f t="shared" si="23"/>
        <v>木</v>
      </c>
      <c r="I34" s="22" t="str">
        <f t="shared" si="23"/>
        <v>金</v>
      </c>
      <c r="J34" s="22" t="str">
        <f t="shared" si="23"/>
        <v>土</v>
      </c>
      <c r="K34" s="22" t="str">
        <f t="shared" si="23"/>
        <v>日</v>
      </c>
      <c r="L34" s="22" t="str">
        <f t="shared" si="23"/>
        <v>月</v>
      </c>
      <c r="M34" s="22" t="str">
        <f t="shared" si="23"/>
        <v>火</v>
      </c>
      <c r="N34" s="22" t="str">
        <f t="shared" si="23"/>
        <v>水</v>
      </c>
      <c r="O34" s="22" t="str">
        <f t="shared" si="23"/>
        <v>木</v>
      </c>
      <c r="P34" s="22" t="str">
        <f t="shared" si="23"/>
        <v>金</v>
      </c>
      <c r="Q34" s="22" t="str">
        <f t="shared" si="23"/>
        <v>土</v>
      </c>
      <c r="R34" s="22" t="str">
        <f t="shared" si="23"/>
        <v>日</v>
      </c>
      <c r="S34" s="22" t="str">
        <f t="shared" si="23"/>
        <v>月</v>
      </c>
      <c r="T34" s="22" t="str">
        <f t="shared" si="23"/>
        <v>火</v>
      </c>
      <c r="U34" s="22" t="str">
        <f t="shared" si="23"/>
        <v>水</v>
      </c>
      <c r="V34" s="22" t="str">
        <f t="shared" si="23"/>
        <v>木</v>
      </c>
      <c r="W34" s="22" t="str">
        <f t="shared" si="23"/>
        <v>金</v>
      </c>
      <c r="X34" s="22" t="str">
        <f t="shared" si="23"/>
        <v>土</v>
      </c>
      <c r="Y34" s="22" t="str">
        <f t="shared" si="23"/>
        <v>日</v>
      </c>
      <c r="Z34" s="22" t="str">
        <f t="shared" si="23"/>
        <v>月</v>
      </c>
      <c r="AA34" s="22" t="str">
        <f t="shared" si="23"/>
        <v>火</v>
      </c>
      <c r="AB34" s="22" t="str">
        <f t="shared" si="23"/>
        <v>水</v>
      </c>
      <c r="AC34" s="22" t="str">
        <f t="shared" si="23"/>
        <v>木</v>
      </c>
      <c r="AD34" s="22" t="str">
        <f t="shared" si="23"/>
        <v>金</v>
      </c>
      <c r="AE34" s="22" t="str">
        <f t="shared" si="23"/>
        <v>土</v>
      </c>
      <c r="AF34" s="22" t="str">
        <f t="shared" si="23"/>
        <v>日</v>
      </c>
      <c r="AG34" s="55" t="str">
        <f t="shared" si="23"/>
        <v/>
      </c>
      <c r="AH34" s="81"/>
      <c r="AI34" s="98" t="s">
        <v>45</v>
      </c>
      <c r="AJ34" s="107" t="s">
        <v>19</v>
      </c>
      <c r="AK34" s="122" t="s">
        <v>58</v>
      </c>
      <c r="AL34" s="132" t="s">
        <v>45</v>
      </c>
      <c r="AM34" s="146" t="s">
        <v>22</v>
      </c>
      <c r="AN34" s="163">
        <f>COUNT(C33:AG33)</f>
        <v>30</v>
      </c>
      <c r="AO34" s="173">
        <f>AN34-AH34</f>
        <v>30</v>
      </c>
      <c r="AP34" s="173">
        <f>AP22+AO34</f>
        <v>91</v>
      </c>
      <c r="AQ34" s="159"/>
      <c r="AR34" s="159"/>
    </row>
    <row r="35" spans="2:45" s="5" customFormat="1" ht="61.5" customHeight="1">
      <c r="B35" s="12" t="s">
        <v>11</v>
      </c>
      <c r="C35" s="23" t="str">
        <f>IFERROR(VLOOKUP(C33,祝日一覧!$A:$C,3,FALSE),"")</f>
        <v/>
      </c>
      <c r="D35" s="23" t="str">
        <f>IFERROR(VLOOKUP(D33,祝日一覧!$A:$C,3,FALSE),"")</f>
        <v/>
      </c>
      <c r="E35" s="23" t="str">
        <f>IFERROR(VLOOKUP(E33,祝日一覧!$A:$C,3,FALSE),"")</f>
        <v/>
      </c>
      <c r="F35" s="23" t="str">
        <f>IFERROR(VLOOKUP(F33,祝日一覧!$A:$C,3,FALSE),"")</f>
        <v/>
      </c>
      <c r="G35" s="23" t="str">
        <f>IFERROR(VLOOKUP(G33,祝日一覧!$A:$C,3,FALSE),"")</f>
        <v/>
      </c>
      <c r="H35" s="23" t="str">
        <f>IFERROR(VLOOKUP(H33,祝日一覧!$A:$C,3,FALSE),"")</f>
        <v/>
      </c>
      <c r="I35" s="23" t="str">
        <f>IFERROR(VLOOKUP(I33,祝日一覧!$A:$C,3,FALSE),"")</f>
        <v/>
      </c>
      <c r="J35" s="23" t="str">
        <f>IFERROR(VLOOKUP(J33,祝日一覧!$A:$C,3,FALSE),"")</f>
        <v/>
      </c>
      <c r="K35" s="23" t="str">
        <f>IFERROR(VLOOKUP(K33,祝日一覧!$A:$C,3,FALSE),"")</f>
        <v/>
      </c>
      <c r="L35" s="23" t="str">
        <f>IFERROR(VLOOKUP(L33,祝日一覧!$A:$C,3,FALSE),"")</f>
        <v/>
      </c>
      <c r="M35" s="23" t="str">
        <f>IFERROR(VLOOKUP(M33,祝日一覧!$A:$C,3,FALSE),"")</f>
        <v/>
      </c>
      <c r="N35" s="23" t="str">
        <f>IFERROR(VLOOKUP(N33,祝日一覧!$A:$C,3,FALSE),"")</f>
        <v/>
      </c>
      <c r="O35" s="23" t="str">
        <f>IFERROR(VLOOKUP(O33,祝日一覧!$A:$C,3,FALSE),"")</f>
        <v/>
      </c>
      <c r="P35" s="23" t="str">
        <f>IFERROR(VLOOKUP(P33,祝日一覧!$A:$C,3,FALSE),"")</f>
        <v/>
      </c>
      <c r="Q35" s="23" t="str">
        <f>IFERROR(VLOOKUP(Q33,祝日一覧!$A:$C,3,FALSE),"")</f>
        <v/>
      </c>
      <c r="R35" s="23" t="str">
        <f>IFERROR(VLOOKUP(R33,祝日一覧!$A:$C,3,FALSE),"")</f>
        <v/>
      </c>
      <c r="S35" s="23" t="str">
        <f>IFERROR(VLOOKUP(S33,祝日一覧!$A:$C,3,FALSE),"")</f>
        <v/>
      </c>
      <c r="T35" s="23" t="str">
        <f>IFERROR(VLOOKUP(T33,祝日一覧!$A:$C,3,FALSE),"")</f>
        <v/>
      </c>
      <c r="U35" s="23" t="str">
        <f>IFERROR(VLOOKUP(U33,祝日一覧!$A:$C,3,FALSE),"")</f>
        <v/>
      </c>
      <c r="V35" s="23" t="str">
        <f>IFERROR(VLOOKUP(V33,祝日一覧!$A:$C,3,FALSE),"")</f>
        <v/>
      </c>
      <c r="W35" s="23" t="str">
        <f>IFERROR(VLOOKUP(W33,祝日一覧!$A:$C,3,FALSE),"")</f>
        <v/>
      </c>
      <c r="X35" s="23" t="str">
        <f>IFERROR(VLOOKUP(X33,祝日一覧!$A:$C,3,FALSE),"")</f>
        <v/>
      </c>
      <c r="Y35" s="23" t="str">
        <f>IFERROR(VLOOKUP(Y33,祝日一覧!$A:$C,3,FALSE),"")</f>
        <v/>
      </c>
      <c r="Z35" s="23" t="str">
        <f>IFERROR(VLOOKUP(Z33,祝日一覧!$A:$C,3,FALSE),"")</f>
        <v/>
      </c>
      <c r="AA35" s="23" t="str">
        <f>IFERROR(VLOOKUP(AA33,祝日一覧!$A:$C,3,FALSE),"")</f>
        <v/>
      </c>
      <c r="AB35" s="23" t="str">
        <f>IFERROR(VLOOKUP(AB33,祝日一覧!$A:$C,3,FALSE),"")</f>
        <v/>
      </c>
      <c r="AC35" s="23" t="str">
        <f>IFERROR(VLOOKUP(AC33,祝日一覧!$A:$C,3,FALSE),"")</f>
        <v/>
      </c>
      <c r="AD35" s="23" t="str">
        <f>IFERROR(VLOOKUP(AD33,祝日一覧!$A:$C,3,FALSE),"")</f>
        <v/>
      </c>
      <c r="AE35" s="23" t="str">
        <f>IFERROR(VLOOKUP(AE33,祝日一覧!$A:$C,3,FALSE),"")</f>
        <v/>
      </c>
      <c r="AF35" s="23" t="str">
        <f>IFERROR(VLOOKUP(AF33,祝日一覧!$A:$C,3,FALSE),"")</f>
        <v/>
      </c>
      <c r="AG35" s="71" t="str">
        <f>IFERROR(VLOOKUP(AG33,祝日一覧!$A:$C,3,FALSE),"")</f>
        <v/>
      </c>
      <c r="AH35" s="81"/>
      <c r="AI35" s="98"/>
      <c r="AJ35" s="107"/>
      <c r="AK35" s="122"/>
      <c r="AL35" s="132"/>
      <c r="AM35" s="146"/>
      <c r="AN35" s="163"/>
      <c r="AO35" s="173"/>
      <c r="AP35" s="173"/>
      <c r="AQ35" s="159"/>
      <c r="AR35" s="159"/>
      <c r="AS35" s="201"/>
    </row>
    <row r="36" spans="2:45" s="3" customFormat="1" ht="20.100000000000001" customHeight="1">
      <c r="B36" s="1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72"/>
      <c r="AH36" s="82"/>
      <c r="AI36" s="99"/>
      <c r="AJ36" s="108">
        <f>AVERAGE(AJ37:AJ42)</f>
        <v>0.33333333333333331</v>
      </c>
      <c r="AK36" s="123" t="str">
        <f>IF(AJ36&gt;=0.285,"達成","未")</f>
        <v>達成</v>
      </c>
      <c r="AL36" s="133"/>
      <c r="AM36" s="147">
        <f>AVERAGE(AM37:AM41)</f>
        <v>0.32828282828282829</v>
      </c>
      <c r="AN36" s="164" t="s">
        <v>30</v>
      </c>
      <c r="AO36" s="174" t="s">
        <v>33</v>
      </c>
      <c r="AP36" s="183" t="s">
        <v>65</v>
      </c>
      <c r="AQ36" s="191" t="s">
        <v>62</v>
      </c>
      <c r="AR36" s="196" t="s">
        <v>63</v>
      </c>
      <c r="AS36" s="199" t="s">
        <v>73</v>
      </c>
    </row>
    <row r="37" spans="2:45" s="3" customFormat="1" ht="20.100000000000001" customHeight="1">
      <c r="B37" s="14" t="str">
        <f>IF($R$5&lt;&gt;"",$R$5,"-")</f>
        <v>松江　氏</v>
      </c>
      <c r="C37" s="28" t="s">
        <v>44</v>
      </c>
      <c r="D37" s="28" t="s">
        <v>44</v>
      </c>
      <c r="E37" s="28"/>
      <c r="F37" s="28"/>
      <c r="G37" s="28"/>
      <c r="H37" s="28"/>
      <c r="I37" s="28" t="s">
        <v>44</v>
      </c>
      <c r="J37" s="28" t="s">
        <v>44</v>
      </c>
      <c r="K37" s="28"/>
      <c r="L37" s="28"/>
      <c r="M37" s="28"/>
      <c r="N37" s="28"/>
      <c r="O37" s="28" t="s">
        <v>44</v>
      </c>
      <c r="P37" s="28" t="s">
        <v>44</v>
      </c>
      <c r="Q37" s="28"/>
      <c r="R37" s="28"/>
      <c r="S37" s="28"/>
      <c r="T37" s="28"/>
      <c r="U37" s="28" t="s">
        <v>44</v>
      </c>
      <c r="V37" s="28" t="s">
        <v>44</v>
      </c>
      <c r="W37" s="28"/>
      <c r="X37" s="28"/>
      <c r="Y37" s="28"/>
      <c r="Z37" s="28"/>
      <c r="AA37" s="28" t="s">
        <v>44</v>
      </c>
      <c r="AB37" s="28" t="s">
        <v>44</v>
      </c>
      <c r="AC37" s="28"/>
      <c r="AD37" s="28"/>
      <c r="AE37" s="28"/>
      <c r="AF37" s="28"/>
      <c r="AG37" s="73"/>
      <c r="AH37" s="205">
        <v>0</v>
      </c>
      <c r="AI37" s="100">
        <f t="shared" ref="AI37:AI42" si="24">AQ37</f>
        <v>10</v>
      </c>
      <c r="AJ37" s="110">
        <f t="shared" ref="AJ37:AJ42" si="25">IFERROR(AI37/AO37,"")</f>
        <v>0.33333333333333331</v>
      </c>
      <c r="AK37" s="110" t="str">
        <f t="shared" ref="AK37:AK42" si="26">IFERROR(IF(B37="-",B37,IF(AI37/AO37&gt;=0.285,"達成","未")),"-")</f>
        <v>達成</v>
      </c>
      <c r="AL37" s="134">
        <f t="shared" ref="AL37:AL42" si="27">AR37</f>
        <v>22</v>
      </c>
      <c r="AM37" s="148">
        <f t="shared" ref="AM37:AM42" si="28">IFERROR(AL37/AP37,"")</f>
        <v>0.33333333333333331</v>
      </c>
      <c r="AN37" s="163">
        <f>COUNT(C33:AG33)</f>
        <v>30</v>
      </c>
      <c r="AO37" s="173">
        <f t="shared" ref="AO37:AO42" si="29">IF(OR(B37="-",B37=""),0,IFERROR(AN37-AH37,))</f>
        <v>30</v>
      </c>
      <c r="AP37" s="173">
        <f t="shared" ref="AP37:AP42" si="30">AO37+AP25</f>
        <v>66</v>
      </c>
      <c r="AQ37" s="173">
        <f t="shared" ref="AQ37:AQ42" si="31">COUNTIF(C37:AG37,"○")</f>
        <v>10</v>
      </c>
      <c r="AR37" s="173">
        <f t="shared" ref="AR37:AR42" si="32">AR25+AQ37</f>
        <v>22</v>
      </c>
      <c r="AS37" s="200">
        <f>IF(AS38&gt;=1,0,IF(SUM(AO37:AO42)=0,1,IF(AK36="達成",1,0)))</f>
        <v>1</v>
      </c>
    </row>
    <row r="38" spans="2:45" s="3" customFormat="1" ht="20.100000000000001" customHeight="1">
      <c r="B38" s="15" t="str">
        <f>IF($S$5&lt;&gt;"",$S$5,"-")</f>
        <v>大田　氏</v>
      </c>
      <c r="C38" s="22"/>
      <c r="D38" s="22"/>
      <c r="E38" s="22" t="s">
        <v>44</v>
      </c>
      <c r="F38" s="22" t="s">
        <v>44</v>
      </c>
      <c r="G38" s="22"/>
      <c r="H38" s="22"/>
      <c r="I38" s="22"/>
      <c r="J38" s="22"/>
      <c r="K38" s="22" t="s">
        <v>44</v>
      </c>
      <c r="L38" s="22" t="s">
        <v>44</v>
      </c>
      <c r="M38" s="22"/>
      <c r="N38" s="22"/>
      <c r="O38" s="22"/>
      <c r="P38" s="22"/>
      <c r="Q38" s="22" t="s">
        <v>44</v>
      </c>
      <c r="R38" s="22" t="s">
        <v>44</v>
      </c>
      <c r="S38" s="22"/>
      <c r="T38" s="22"/>
      <c r="U38" s="22"/>
      <c r="V38" s="22"/>
      <c r="W38" s="22" t="s">
        <v>44</v>
      </c>
      <c r="X38" s="22" t="s">
        <v>44</v>
      </c>
      <c r="Y38" s="22"/>
      <c r="Z38" s="22"/>
      <c r="AA38" s="22"/>
      <c r="AB38" s="22"/>
      <c r="AC38" s="22" t="s">
        <v>44</v>
      </c>
      <c r="AD38" s="22" t="s">
        <v>44</v>
      </c>
      <c r="AE38" s="22"/>
      <c r="AF38" s="22"/>
      <c r="AG38" s="55"/>
      <c r="AH38" s="78">
        <v>0</v>
      </c>
      <c r="AI38" s="97">
        <f t="shared" si="24"/>
        <v>10</v>
      </c>
      <c r="AJ38" s="109">
        <f t="shared" si="25"/>
        <v>0.33333333333333331</v>
      </c>
      <c r="AK38" s="109" t="str">
        <f t="shared" si="26"/>
        <v>達成</v>
      </c>
      <c r="AL38" s="135">
        <f t="shared" si="27"/>
        <v>21</v>
      </c>
      <c r="AM38" s="149">
        <f t="shared" si="28"/>
        <v>0.31818181818181818</v>
      </c>
      <c r="AN38" s="163">
        <f>COUNT(C33:AG33)</f>
        <v>30</v>
      </c>
      <c r="AO38" s="173">
        <f t="shared" si="29"/>
        <v>30</v>
      </c>
      <c r="AP38" s="173">
        <f t="shared" si="30"/>
        <v>66</v>
      </c>
      <c r="AQ38" s="173">
        <f t="shared" si="31"/>
        <v>10</v>
      </c>
      <c r="AR38" s="173">
        <f t="shared" si="32"/>
        <v>21</v>
      </c>
      <c r="AS38" s="3">
        <f>COUNTIF(AH37:AH42,"手入力")</f>
        <v>0</v>
      </c>
    </row>
    <row r="39" spans="2:45" s="3" customFormat="1" ht="20.100000000000001" customHeight="1">
      <c r="B39" s="15" t="str">
        <f>IF($T$5&lt;&gt;"",$T$5,"-")</f>
        <v>浜田　氏</v>
      </c>
      <c r="C39" s="22"/>
      <c r="D39" s="22"/>
      <c r="E39" s="22"/>
      <c r="F39" s="22"/>
      <c r="G39" s="22" t="s">
        <v>44</v>
      </c>
      <c r="H39" s="22" t="s">
        <v>44</v>
      </c>
      <c r="I39" s="22"/>
      <c r="J39" s="22"/>
      <c r="K39" s="22"/>
      <c r="L39" s="22"/>
      <c r="M39" s="22" t="s">
        <v>44</v>
      </c>
      <c r="N39" s="22" t="s">
        <v>44</v>
      </c>
      <c r="O39" s="22"/>
      <c r="P39" s="22"/>
      <c r="Q39" s="22"/>
      <c r="R39" s="22"/>
      <c r="S39" s="22" t="s">
        <v>44</v>
      </c>
      <c r="T39" s="22" t="s">
        <v>44</v>
      </c>
      <c r="U39" s="22"/>
      <c r="V39" s="22"/>
      <c r="W39" s="22"/>
      <c r="X39" s="22"/>
      <c r="Y39" s="22" t="s">
        <v>44</v>
      </c>
      <c r="Z39" s="22" t="s">
        <v>44</v>
      </c>
      <c r="AA39" s="22"/>
      <c r="AB39" s="22"/>
      <c r="AC39" s="22"/>
      <c r="AD39" s="22"/>
      <c r="AE39" s="22" t="s">
        <v>44</v>
      </c>
      <c r="AF39" s="22" t="s">
        <v>44</v>
      </c>
      <c r="AG39" s="55"/>
      <c r="AH39" s="78">
        <v>0</v>
      </c>
      <c r="AI39" s="97">
        <f t="shared" si="24"/>
        <v>10</v>
      </c>
      <c r="AJ39" s="109">
        <f t="shared" si="25"/>
        <v>0.33333333333333331</v>
      </c>
      <c r="AK39" s="109" t="str">
        <f t="shared" si="26"/>
        <v>達成</v>
      </c>
      <c r="AL39" s="135">
        <f t="shared" si="27"/>
        <v>22</v>
      </c>
      <c r="AM39" s="149">
        <f t="shared" si="28"/>
        <v>0.33333333333333331</v>
      </c>
      <c r="AN39" s="163">
        <f>COUNT(C33:AG33)</f>
        <v>30</v>
      </c>
      <c r="AO39" s="173">
        <f t="shared" si="29"/>
        <v>30</v>
      </c>
      <c r="AP39" s="173">
        <f t="shared" si="30"/>
        <v>66</v>
      </c>
      <c r="AQ39" s="173">
        <f t="shared" si="31"/>
        <v>10</v>
      </c>
      <c r="AR39" s="173">
        <f t="shared" si="32"/>
        <v>22</v>
      </c>
      <c r="AS39" s="3"/>
    </row>
    <row r="40" spans="2:45" s="3" customFormat="1" ht="20.100000000000001" customHeight="1">
      <c r="B40" s="15" t="str">
        <f>IF($U$5&lt;&gt;"",$U$5,"-")</f>
        <v>-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55"/>
      <c r="AH40" s="78" t="str">
        <f>IF(B40="-",B40,"手入力")</f>
        <v>-</v>
      </c>
      <c r="AI40" s="97">
        <f t="shared" si="24"/>
        <v>0</v>
      </c>
      <c r="AJ40" s="109" t="str">
        <f t="shared" si="25"/>
        <v/>
      </c>
      <c r="AK40" s="109" t="str">
        <f t="shared" si="26"/>
        <v>-</v>
      </c>
      <c r="AL40" s="135">
        <f t="shared" si="27"/>
        <v>0</v>
      </c>
      <c r="AM40" s="149" t="str">
        <f t="shared" si="28"/>
        <v/>
      </c>
      <c r="AN40" s="163">
        <f>COUNT(C33:AG33)</f>
        <v>30</v>
      </c>
      <c r="AO40" s="173">
        <f t="shared" si="29"/>
        <v>0</v>
      </c>
      <c r="AP40" s="173">
        <f t="shared" si="30"/>
        <v>0</v>
      </c>
      <c r="AQ40" s="173">
        <f t="shared" si="31"/>
        <v>0</v>
      </c>
      <c r="AR40" s="173">
        <f t="shared" si="32"/>
        <v>0</v>
      </c>
      <c r="AS40" s="3"/>
    </row>
    <row r="41" spans="2:45" s="3" customFormat="1" ht="20.100000000000001" customHeight="1">
      <c r="B41" s="15" t="str">
        <f>IF($V$5&lt;&gt;"",$V$5,"-")</f>
        <v>-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55"/>
      <c r="AH41" s="78" t="str">
        <f>IF(B41="-",B41,"手入力")</f>
        <v>-</v>
      </c>
      <c r="AI41" s="97">
        <f t="shared" si="24"/>
        <v>0</v>
      </c>
      <c r="AJ41" s="109" t="str">
        <f t="shared" si="25"/>
        <v/>
      </c>
      <c r="AK41" s="109" t="str">
        <f t="shared" si="26"/>
        <v>-</v>
      </c>
      <c r="AL41" s="135">
        <f t="shared" si="27"/>
        <v>0</v>
      </c>
      <c r="AM41" s="149" t="str">
        <f t="shared" si="28"/>
        <v/>
      </c>
      <c r="AN41" s="163">
        <f>COUNT(C33:AG33)</f>
        <v>30</v>
      </c>
      <c r="AO41" s="173">
        <f t="shared" si="29"/>
        <v>0</v>
      </c>
      <c r="AP41" s="173">
        <f t="shared" si="30"/>
        <v>0</v>
      </c>
      <c r="AQ41" s="173">
        <f t="shared" si="31"/>
        <v>0</v>
      </c>
      <c r="AR41" s="173">
        <f t="shared" si="32"/>
        <v>0</v>
      </c>
      <c r="AS41" s="3"/>
    </row>
    <row r="42" spans="2:45" s="3" customFormat="1" ht="20.100000000000001" customHeight="1">
      <c r="B42" s="16" t="str">
        <f>IF($W$5&lt;&gt;"",$W$5,"-")</f>
        <v>-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70"/>
      <c r="AH42" s="79" t="str">
        <f>IF(B42="-",B42,"手入力")</f>
        <v>-</v>
      </c>
      <c r="AI42" s="99">
        <f t="shared" si="24"/>
        <v>0</v>
      </c>
      <c r="AJ42" s="108" t="str">
        <f t="shared" si="25"/>
        <v/>
      </c>
      <c r="AK42" s="108" t="str">
        <f t="shared" si="26"/>
        <v>-</v>
      </c>
      <c r="AL42" s="136">
        <f t="shared" si="27"/>
        <v>0</v>
      </c>
      <c r="AM42" s="147" t="str">
        <f t="shared" si="28"/>
        <v/>
      </c>
      <c r="AN42" s="163">
        <f>COUNT(C33:AG33)</f>
        <v>30</v>
      </c>
      <c r="AO42" s="173">
        <f t="shared" si="29"/>
        <v>0</v>
      </c>
      <c r="AP42" s="173">
        <f t="shared" si="30"/>
        <v>0</v>
      </c>
      <c r="AQ42" s="173">
        <f t="shared" si="31"/>
        <v>0</v>
      </c>
      <c r="AR42" s="173">
        <f t="shared" si="32"/>
        <v>0</v>
      </c>
      <c r="AS42" s="3"/>
    </row>
    <row r="43" spans="2:45" ht="14.25">
      <c r="AR43" s="4"/>
    </row>
    <row r="44" spans="2:45" ht="13.5" customHeight="1">
      <c r="B44" s="10" t="s">
        <v>6</v>
      </c>
      <c r="C44" s="20">
        <f>DATE(YEAR(C32),MONTH(C32)+1,DAY(C32))</f>
        <v>45474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80" t="s">
        <v>31</v>
      </c>
      <c r="AI44" s="96" t="s">
        <v>20</v>
      </c>
      <c r="AJ44" s="105"/>
      <c r="AK44" s="120"/>
      <c r="AL44" s="130" t="s">
        <v>15</v>
      </c>
      <c r="AM44" s="144"/>
      <c r="AN44" s="161" t="s">
        <v>30</v>
      </c>
      <c r="AO44" s="171" t="s">
        <v>33</v>
      </c>
      <c r="AP44" s="181" t="s">
        <v>1</v>
      </c>
      <c r="AQ44" s="187"/>
      <c r="AR44" s="159"/>
    </row>
    <row r="45" spans="2:45">
      <c r="B45" s="11" t="s">
        <v>9</v>
      </c>
      <c r="C45" s="21">
        <f>DATE(YEAR(C44),MONTH(C44),DAY(C44))</f>
        <v>45474</v>
      </c>
      <c r="D45" s="21">
        <f t="shared" ref="D45:AG45" si="33">IF(MONTH(DATE(YEAR(C45),MONTH(C45),DAY(C45)+1))=MONTH($C44),DATE(YEAR(C45),MONTH(C45),DAY(C45)+1),"")</f>
        <v>45475</v>
      </c>
      <c r="E45" s="21">
        <f t="shared" si="33"/>
        <v>45476</v>
      </c>
      <c r="F45" s="32">
        <f t="shared" si="33"/>
        <v>45477</v>
      </c>
      <c r="G45" s="21">
        <f t="shared" si="33"/>
        <v>45478</v>
      </c>
      <c r="H45" s="21">
        <f t="shared" si="33"/>
        <v>45479</v>
      </c>
      <c r="I45" s="21">
        <f t="shared" si="33"/>
        <v>45480</v>
      </c>
      <c r="J45" s="21">
        <f t="shared" si="33"/>
        <v>45481</v>
      </c>
      <c r="K45" s="21">
        <f t="shared" si="33"/>
        <v>45482</v>
      </c>
      <c r="L45" s="21">
        <f t="shared" si="33"/>
        <v>45483</v>
      </c>
      <c r="M45" s="21">
        <f t="shared" si="33"/>
        <v>45484</v>
      </c>
      <c r="N45" s="21">
        <f t="shared" si="33"/>
        <v>45485</v>
      </c>
      <c r="O45" s="21">
        <f t="shared" si="33"/>
        <v>45486</v>
      </c>
      <c r="P45" s="21">
        <f t="shared" si="33"/>
        <v>45487</v>
      </c>
      <c r="Q45" s="21">
        <f t="shared" si="33"/>
        <v>45488</v>
      </c>
      <c r="R45" s="21">
        <f t="shared" si="33"/>
        <v>45489</v>
      </c>
      <c r="S45" s="21">
        <f t="shared" si="33"/>
        <v>45490</v>
      </c>
      <c r="T45" s="21">
        <f t="shared" si="33"/>
        <v>45491</v>
      </c>
      <c r="U45" s="21">
        <f t="shared" si="33"/>
        <v>45492</v>
      </c>
      <c r="V45" s="21">
        <f t="shared" si="33"/>
        <v>45493</v>
      </c>
      <c r="W45" s="21">
        <f t="shared" si="33"/>
        <v>45494</v>
      </c>
      <c r="X45" s="21">
        <f t="shared" si="33"/>
        <v>45495</v>
      </c>
      <c r="Y45" s="21">
        <f t="shared" si="33"/>
        <v>45496</v>
      </c>
      <c r="Z45" s="21">
        <f t="shared" si="33"/>
        <v>45497</v>
      </c>
      <c r="AA45" s="21">
        <f t="shared" si="33"/>
        <v>45498</v>
      </c>
      <c r="AB45" s="21">
        <f t="shared" si="33"/>
        <v>45499</v>
      </c>
      <c r="AC45" s="21">
        <f t="shared" si="33"/>
        <v>45500</v>
      </c>
      <c r="AD45" s="21">
        <f t="shared" si="33"/>
        <v>45501</v>
      </c>
      <c r="AE45" s="21">
        <f t="shared" si="33"/>
        <v>45502</v>
      </c>
      <c r="AF45" s="21">
        <f t="shared" si="33"/>
        <v>45503</v>
      </c>
      <c r="AG45" s="67">
        <f t="shared" si="33"/>
        <v>45504</v>
      </c>
      <c r="AH45" s="81"/>
      <c r="AI45" s="97"/>
      <c r="AJ45" s="106"/>
      <c r="AK45" s="121"/>
      <c r="AL45" s="131"/>
      <c r="AM45" s="145"/>
      <c r="AN45" s="162"/>
      <c r="AO45" s="172"/>
      <c r="AP45" s="182"/>
      <c r="AQ45" s="187"/>
      <c r="AR45" s="159"/>
    </row>
    <row r="46" spans="2:45" ht="12.95" customHeight="1">
      <c r="B46" s="11" t="s">
        <v>3</v>
      </c>
      <c r="C46" s="22" t="str">
        <f t="shared" ref="C46:AG46" si="34">TEXT(C45,"aaa")</f>
        <v>月</v>
      </c>
      <c r="D46" s="22" t="str">
        <f t="shared" si="34"/>
        <v>火</v>
      </c>
      <c r="E46" s="22" t="str">
        <f t="shared" si="34"/>
        <v>水</v>
      </c>
      <c r="F46" s="33" t="str">
        <f t="shared" si="34"/>
        <v>木</v>
      </c>
      <c r="G46" s="22" t="str">
        <f t="shared" si="34"/>
        <v>金</v>
      </c>
      <c r="H46" s="22" t="str">
        <f t="shared" si="34"/>
        <v>土</v>
      </c>
      <c r="I46" s="22" t="str">
        <f t="shared" si="34"/>
        <v>日</v>
      </c>
      <c r="J46" s="22" t="str">
        <f t="shared" si="34"/>
        <v>月</v>
      </c>
      <c r="K46" s="22" t="str">
        <f t="shared" si="34"/>
        <v>火</v>
      </c>
      <c r="L46" s="22" t="str">
        <f t="shared" si="34"/>
        <v>水</v>
      </c>
      <c r="M46" s="22" t="str">
        <f t="shared" si="34"/>
        <v>木</v>
      </c>
      <c r="N46" s="22" t="str">
        <f t="shared" si="34"/>
        <v>金</v>
      </c>
      <c r="O46" s="22" t="str">
        <f t="shared" si="34"/>
        <v>土</v>
      </c>
      <c r="P46" s="22" t="str">
        <f t="shared" si="34"/>
        <v>日</v>
      </c>
      <c r="Q46" s="22" t="str">
        <f t="shared" si="34"/>
        <v>月</v>
      </c>
      <c r="R46" s="22" t="str">
        <f t="shared" si="34"/>
        <v>火</v>
      </c>
      <c r="S46" s="22" t="str">
        <f t="shared" si="34"/>
        <v>水</v>
      </c>
      <c r="T46" s="22" t="str">
        <f t="shared" si="34"/>
        <v>木</v>
      </c>
      <c r="U46" s="22" t="str">
        <f t="shared" si="34"/>
        <v>金</v>
      </c>
      <c r="V46" s="22" t="str">
        <f t="shared" si="34"/>
        <v>土</v>
      </c>
      <c r="W46" s="22" t="str">
        <f t="shared" si="34"/>
        <v>日</v>
      </c>
      <c r="X46" s="22" t="str">
        <f t="shared" si="34"/>
        <v>月</v>
      </c>
      <c r="Y46" s="22" t="str">
        <f t="shared" si="34"/>
        <v>火</v>
      </c>
      <c r="Z46" s="22" t="str">
        <f t="shared" si="34"/>
        <v>水</v>
      </c>
      <c r="AA46" s="22" t="str">
        <f t="shared" si="34"/>
        <v>木</v>
      </c>
      <c r="AB46" s="22" t="str">
        <f t="shared" si="34"/>
        <v>金</v>
      </c>
      <c r="AC46" s="22" t="str">
        <f t="shared" si="34"/>
        <v>土</v>
      </c>
      <c r="AD46" s="22" t="str">
        <f t="shared" si="34"/>
        <v>日</v>
      </c>
      <c r="AE46" s="22" t="str">
        <f t="shared" si="34"/>
        <v>月</v>
      </c>
      <c r="AF46" s="22" t="str">
        <f t="shared" si="34"/>
        <v>火</v>
      </c>
      <c r="AG46" s="55" t="str">
        <f t="shared" si="34"/>
        <v>水</v>
      </c>
      <c r="AH46" s="81"/>
      <c r="AI46" s="98" t="s">
        <v>45</v>
      </c>
      <c r="AJ46" s="107" t="s">
        <v>19</v>
      </c>
      <c r="AK46" s="122" t="s">
        <v>58</v>
      </c>
      <c r="AL46" s="132" t="s">
        <v>45</v>
      </c>
      <c r="AM46" s="146" t="s">
        <v>22</v>
      </c>
      <c r="AN46" s="161">
        <f>COUNT(C45:AG45)</f>
        <v>31</v>
      </c>
      <c r="AO46" s="171">
        <f>AN46-AH46</f>
        <v>31</v>
      </c>
      <c r="AP46" s="181">
        <f>SUM(AO$8:AO48)</f>
        <v>320</v>
      </c>
      <c r="AQ46" s="187"/>
      <c r="AR46" s="159"/>
    </row>
    <row r="47" spans="2:45" s="5" customFormat="1" ht="62.1" customHeight="1">
      <c r="B47" s="12" t="s">
        <v>11</v>
      </c>
      <c r="C47" s="23" t="str">
        <f>IFERROR(VLOOKUP(C45,祝日一覧!$A:$C,3,FALSE),"")</f>
        <v/>
      </c>
      <c r="D47" s="23" t="str">
        <f>IFERROR(VLOOKUP(D45,祝日一覧!$A:$C,3,FALSE),"")</f>
        <v/>
      </c>
      <c r="E47" s="23" t="str">
        <f>IFERROR(VLOOKUP(E45,祝日一覧!$A:$C,3,FALSE),"")</f>
        <v/>
      </c>
      <c r="F47" s="23" t="str">
        <f>IFERROR(VLOOKUP(F45,祝日一覧!$A:$C,3,FALSE),"")</f>
        <v/>
      </c>
      <c r="G47" s="23" t="str">
        <f>IFERROR(VLOOKUP(G45,祝日一覧!$A:$C,3,FALSE),"")</f>
        <v/>
      </c>
      <c r="H47" s="23" t="str">
        <f>IFERROR(VLOOKUP(H45,祝日一覧!$A:$C,3,FALSE),"")</f>
        <v/>
      </c>
      <c r="I47" s="23" t="str">
        <f>IFERROR(VLOOKUP(I45,祝日一覧!$A:$C,3,FALSE),"")</f>
        <v/>
      </c>
      <c r="J47" s="23" t="str">
        <f>IFERROR(VLOOKUP(J45,祝日一覧!$A:$C,3,FALSE),"")</f>
        <v/>
      </c>
      <c r="K47" s="23" t="str">
        <f>IFERROR(VLOOKUP(K45,祝日一覧!$A:$C,3,FALSE),"")</f>
        <v/>
      </c>
      <c r="L47" s="23" t="str">
        <f>IFERROR(VLOOKUP(L45,祝日一覧!$A:$C,3,FALSE),"")</f>
        <v/>
      </c>
      <c r="M47" s="23" t="str">
        <f>IFERROR(VLOOKUP(M45,祝日一覧!$A:$C,3,FALSE),"")</f>
        <v/>
      </c>
      <c r="N47" s="23" t="str">
        <f>IFERROR(VLOOKUP(N45,祝日一覧!$A:$C,3,FALSE),"")</f>
        <v/>
      </c>
      <c r="O47" s="23" t="str">
        <f>IFERROR(VLOOKUP(O45,祝日一覧!$A:$C,3,FALSE),"")</f>
        <v/>
      </c>
      <c r="P47" s="23" t="str">
        <f>IFERROR(VLOOKUP(P45,祝日一覧!$A:$C,3,FALSE),"")</f>
        <v/>
      </c>
      <c r="Q47" s="23" t="str">
        <f>IFERROR(VLOOKUP(Q45,祝日一覧!$A:$C,3,FALSE),"")</f>
        <v>海の日</v>
      </c>
      <c r="R47" s="23" t="str">
        <f>IFERROR(VLOOKUP(R45,祝日一覧!$A:$C,3,FALSE),"")</f>
        <v/>
      </c>
      <c r="S47" s="23" t="str">
        <f>IFERROR(VLOOKUP(S45,祝日一覧!$A:$C,3,FALSE),"")</f>
        <v/>
      </c>
      <c r="T47" s="23" t="str">
        <f>IFERROR(VLOOKUP(T45,祝日一覧!$A:$C,3,FALSE),"")</f>
        <v/>
      </c>
      <c r="U47" s="23" t="str">
        <f>IFERROR(VLOOKUP(U45,祝日一覧!$A:$C,3,FALSE),"")</f>
        <v/>
      </c>
      <c r="V47" s="23" t="str">
        <f>IFERROR(VLOOKUP(V45,祝日一覧!$A:$C,3,FALSE),"")</f>
        <v/>
      </c>
      <c r="W47" s="23" t="str">
        <f>IFERROR(VLOOKUP(W45,祝日一覧!$A:$C,3,FALSE),"")</f>
        <v/>
      </c>
      <c r="X47" s="23" t="str">
        <f>IFERROR(VLOOKUP(X45,祝日一覧!$A:$C,3,FALSE),"")</f>
        <v/>
      </c>
      <c r="Y47" s="23" t="str">
        <f>IFERROR(VLOOKUP(Y45,祝日一覧!$A:$C,3,FALSE),"")</f>
        <v/>
      </c>
      <c r="Z47" s="23" t="str">
        <f>IFERROR(VLOOKUP(Z45,祝日一覧!$A:$C,3,FALSE),"")</f>
        <v/>
      </c>
      <c r="AA47" s="23" t="str">
        <f>IFERROR(VLOOKUP(AA45,祝日一覧!$A:$C,3,FALSE),"")</f>
        <v/>
      </c>
      <c r="AB47" s="23" t="str">
        <f>IFERROR(VLOOKUP(AB45,祝日一覧!$A:$C,3,FALSE),"")</f>
        <v/>
      </c>
      <c r="AC47" s="23" t="str">
        <f>IFERROR(VLOOKUP(AC45,祝日一覧!$A:$C,3,FALSE),"")</f>
        <v/>
      </c>
      <c r="AD47" s="23" t="str">
        <f>IFERROR(VLOOKUP(AD45,祝日一覧!$A:$C,3,FALSE),"")</f>
        <v/>
      </c>
      <c r="AE47" s="23" t="str">
        <f>IFERROR(VLOOKUP(AE45,祝日一覧!$A:$C,3,FALSE),"")</f>
        <v/>
      </c>
      <c r="AF47" s="23" t="str">
        <f>IFERROR(VLOOKUP(AF45,祝日一覧!$A:$C,3,FALSE),"")</f>
        <v/>
      </c>
      <c r="AG47" s="71" t="str">
        <f>IFERROR(VLOOKUP(AG45,祝日一覧!$A:$C,3,FALSE),"")</f>
        <v/>
      </c>
      <c r="AH47" s="81"/>
      <c r="AI47" s="98"/>
      <c r="AJ47" s="107"/>
      <c r="AK47" s="122"/>
      <c r="AL47" s="132"/>
      <c r="AM47" s="146"/>
      <c r="AN47" s="162"/>
      <c r="AO47" s="172"/>
      <c r="AP47" s="182"/>
      <c r="AQ47" s="182"/>
      <c r="AR47" s="190"/>
      <c r="AS47" s="201"/>
    </row>
    <row r="48" spans="2:45" s="3" customFormat="1" ht="20.100000000000001" customHeight="1">
      <c r="B48" s="1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68"/>
      <c r="AH48" s="82"/>
      <c r="AI48" s="99"/>
      <c r="AJ48" s="108">
        <f>AVERAGE(AJ49:AJ54)</f>
        <v>0.33333333333333331</v>
      </c>
      <c r="AK48" s="123" t="str">
        <f>IF(AJ48&gt;=0.285,"達成","未")</f>
        <v>達成</v>
      </c>
      <c r="AL48" s="133"/>
      <c r="AM48" s="147">
        <f>AVERAGE(AM49:AM53)</f>
        <v>0.32989690721649484</v>
      </c>
      <c r="AN48" s="165" t="s">
        <v>47</v>
      </c>
      <c r="AO48" s="175" t="s">
        <v>74</v>
      </c>
      <c r="AP48" s="184" t="s">
        <v>64</v>
      </c>
      <c r="AQ48" s="192" t="s">
        <v>62</v>
      </c>
      <c r="AR48" s="192" t="s">
        <v>63</v>
      </c>
      <c r="AS48" s="199" t="s">
        <v>73</v>
      </c>
    </row>
    <row r="49" spans="2:45" s="3" customFormat="1" ht="20.100000000000001" customHeight="1">
      <c r="B49" s="14" t="str">
        <f>IF($R$5&lt;&gt;"",$R$5,"-")</f>
        <v>松江　氏</v>
      </c>
      <c r="C49" s="25" t="s">
        <v>44</v>
      </c>
      <c r="D49" s="25" t="s">
        <v>44</v>
      </c>
      <c r="E49" s="25"/>
      <c r="F49" s="25"/>
      <c r="G49" s="25"/>
      <c r="H49" s="25"/>
      <c r="I49" s="25" t="s">
        <v>44</v>
      </c>
      <c r="J49" s="25" t="s">
        <v>44</v>
      </c>
      <c r="K49" s="25"/>
      <c r="L49" s="25"/>
      <c r="M49" s="25"/>
      <c r="N49" s="25"/>
      <c r="O49" s="25" t="s">
        <v>44</v>
      </c>
      <c r="P49" s="25" t="s">
        <v>44</v>
      </c>
      <c r="Q49" s="25"/>
      <c r="R49" s="25"/>
      <c r="S49" s="25"/>
      <c r="T49" s="25"/>
      <c r="U49" s="25" t="s">
        <v>44</v>
      </c>
      <c r="V49" s="25" t="s">
        <v>44</v>
      </c>
      <c r="W49" s="25"/>
      <c r="X49" s="25"/>
      <c r="Y49" s="25"/>
      <c r="Z49" s="25"/>
      <c r="AA49" s="25" t="s">
        <v>44</v>
      </c>
      <c r="AB49" s="25" t="s">
        <v>44</v>
      </c>
      <c r="AC49" s="25"/>
      <c r="AD49" s="25"/>
      <c r="AE49" s="25"/>
      <c r="AF49" s="25"/>
      <c r="AG49" s="69" t="s">
        <v>44</v>
      </c>
      <c r="AH49" s="205">
        <v>0</v>
      </c>
      <c r="AI49" s="96">
        <f t="shared" ref="AI49:AI54" si="35">AQ49</f>
        <v>11</v>
      </c>
      <c r="AJ49" s="111">
        <f t="shared" ref="AJ49:AJ54" si="36">IFERROR(AI49/AO49,"")</f>
        <v>0.35483870967741937</v>
      </c>
      <c r="AK49" s="124" t="str">
        <f t="shared" ref="AK49:AK54" si="37">IFERROR(IF(B49="-",B49,IF(AI49/AO49&gt;=0.285,"達成","未")),"-")</f>
        <v>達成</v>
      </c>
      <c r="AL49" s="130">
        <f t="shared" ref="AL49:AL54" si="38">AR49</f>
        <v>33</v>
      </c>
      <c r="AM49" s="150">
        <f t="shared" ref="AM49:AM54" si="39">IFERROR(AL49/AP49,"")</f>
        <v>0.34020618556701032</v>
      </c>
      <c r="AN49" s="163">
        <f>COUNT(C45:AG45)</f>
        <v>31</v>
      </c>
      <c r="AO49" s="173">
        <f t="shared" ref="AO49:AO54" si="40">IF(OR(B49="-",B49=""),0,IFERROR(AN49-AH49,))</f>
        <v>31</v>
      </c>
      <c r="AP49" s="173">
        <f t="shared" ref="AP49:AP54" si="41">AO49+AP37</f>
        <v>97</v>
      </c>
      <c r="AQ49" s="173">
        <f t="shared" ref="AQ49:AQ54" si="42">COUNTIF(C49:AG49,"○")</f>
        <v>11</v>
      </c>
      <c r="AR49" s="173">
        <f t="shared" ref="AR49:AR54" si="43">AR37+AQ49</f>
        <v>33</v>
      </c>
      <c r="AS49" s="200">
        <f>IF(AS50&gt;=1,0,IF(SUM(AO49:AO54)=0,1,IF(AK48="達成",1,0)))</f>
        <v>1</v>
      </c>
    </row>
    <row r="50" spans="2:45" s="3" customFormat="1" ht="20.100000000000001" customHeight="1">
      <c r="B50" s="15" t="str">
        <f>IF($S$5&lt;&gt;"",$S$5,"-")</f>
        <v>大田　氏</v>
      </c>
      <c r="C50" s="22"/>
      <c r="D50" s="22"/>
      <c r="E50" s="22" t="s">
        <v>44</v>
      </c>
      <c r="F50" s="22" t="s">
        <v>44</v>
      </c>
      <c r="G50" s="22"/>
      <c r="H50" s="22"/>
      <c r="I50" s="22"/>
      <c r="J50" s="22"/>
      <c r="K50" s="22" t="s">
        <v>44</v>
      </c>
      <c r="L50" s="22" t="s">
        <v>44</v>
      </c>
      <c r="M50" s="22"/>
      <c r="N50" s="22"/>
      <c r="O50" s="22"/>
      <c r="P50" s="22"/>
      <c r="Q50" s="22" t="s">
        <v>44</v>
      </c>
      <c r="R50" s="22" t="s">
        <v>44</v>
      </c>
      <c r="S50" s="22"/>
      <c r="T50" s="22"/>
      <c r="U50" s="22"/>
      <c r="V50" s="22"/>
      <c r="W50" s="22" t="s">
        <v>44</v>
      </c>
      <c r="X50" s="22" t="s">
        <v>44</v>
      </c>
      <c r="Y50" s="22"/>
      <c r="Z50" s="22"/>
      <c r="AA50" s="22"/>
      <c r="AB50" s="22"/>
      <c r="AC50" s="22" t="s">
        <v>44</v>
      </c>
      <c r="AD50" s="22" t="s">
        <v>44</v>
      </c>
      <c r="AE50" s="22"/>
      <c r="AF50" s="22"/>
      <c r="AG50" s="55"/>
      <c r="AH50" s="78">
        <v>0</v>
      </c>
      <c r="AI50" s="97">
        <f t="shared" si="35"/>
        <v>10</v>
      </c>
      <c r="AJ50" s="109">
        <f t="shared" si="36"/>
        <v>0.32258064516129031</v>
      </c>
      <c r="AK50" s="119" t="str">
        <f t="shared" si="37"/>
        <v>達成</v>
      </c>
      <c r="AL50" s="131">
        <f t="shared" si="38"/>
        <v>31</v>
      </c>
      <c r="AM50" s="149">
        <f t="shared" si="39"/>
        <v>0.31958762886597936</v>
      </c>
      <c r="AN50" s="163">
        <f>COUNT(C45:AG45)</f>
        <v>31</v>
      </c>
      <c r="AO50" s="173">
        <f t="shared" si="40"/>
        <v>31</v>
      </c>
      <c r="AP50" s="173">
        <f t="shared" si="41"/>
        <v>97</v>
      </c>
      <c r="AQ50" s="173">
        <f t="shared" si="42"/>
        <v>10</v>
      </c>
      <c r="AR50" s="173">
        <f t="shared" si="43"/>
        <v>31</v>
      </c>
      <c r="AS50" s="3">
        <f>COUNTIF(AH49:AH54,"手入力")</f>
        <v>0</v>
      </c>
    </row>
    <row r="51" spans="2:45" s="3" customFormat="1" ht="20.100000000000001" customHeight="1">
      <c r="B51" s="15" t="str">
        <f>IF($T$5&lt;&gt;"",$T$5,"-")</f>
        <v>浜田　氏</v>
      </c>
      <c r="C51" s="22"/>
      <c r="D51" s="22"/>
      <c r="E51" s="22"/>
      <c r="F51" s="22"/>
      <c r="G51" s="22" t="s">
        <v>44</v>
      </c>
      <c r="H51" s="22" t="s">
        <v>44</v>
      </c>
      <c r="I51" s="22"/>
      <c r="J51" s="22"/>
      <c r="K51" s="22"/>
      <c r="L51" s="22"/>
      <c r="M51" s="22" t="s">
        <v>44</v>
      </c>
      <c r="N51" s="22" t="s">
        <v>44</v>
      </c>
      <c r="O51" s="22"/>
      <c r="P51" s="22"/>
      <c r="Q51" s="22"/>
      <c r="R51" s="22"/>
      <c r="S51" s="22" t="s">
        <v>44</v>
      </c>
      <c r="T51" s="22" t="s">
        <v>44</v>
      </c>
      <c r="U51" s="22"/>
      <c r="V51" s="22"/>
      <c r="W51" s="22"/>
      <c r="X51" s="22"/>
      <c r="Y51" s="22" t="s">
        <v>44</v>
      </c>
      <c r="Z51" s="22" t="s">
        <v>44</v>
      </c>
      <c r="AA51" s="22"/>
      <c r="AB51" s="22"/>
      <c r="AC51" s="22"/>
      <c r="AD51" s="22"/>
      <c r="AE51" s="22" t="s">
        <v>44</v>
      </c>
      <c r="AF51" s="22" t="s">
        <v>44</v>
      </c>
      <c r="AG51" s="55"/>
      <c r="AH51" s="78">
        <v>0</v>
      </c>
      <c r="AI51" s="97">
        <f t="shared" si="35"/>
        <v>10</v>
      </c>
      <c r="AJ51" s="109">
        <f t="shared" si="36"/>
        <v>0.32258064516129031</v>
      </c>
      <c r="AK51" s="119" t="str">
        <f t="shared" si="37"/>
        <v>達成</v>
      </c>
      <c r="AL51" s="131">
        <f t="shared" si="38"/>
        <v>32</v>
      </c>
      <c r="AM51" s="149">
        <f t="shared" si="39"/>
        <v>0.32989690721649484</v>
      </c>
      <c r="AN51" s="163">
        <f>COUNT(C45:AG45)</f>
        <v>31</v>
      </c>
      <c r="AO51" s="173">
        <f t="shared" si="40"/>
        <v>31</v>
      </c>
      <c r="AP51" s="173">
        <f t="shared" si="41"/>
        <v>97</v>
      </c>
      <c r="AQ51" s="173">
        <f t="shared" si="42"/>
        <v>10</v>
      </c>
      <c r="AR51" s="173">
        <f t="shared" si="43"/>
        <v>32</v>
      </c>
      <c r="AS51" s="3"/>
    </row>
    <row r="52" spans="2:45" s="3" customFormat="1" ht="20.100000000000001" customHeight="1">
      <c r="B52" s="15" t="str">
        <f>IF($U$5&lt;&gt;"",$U$5,"-")</f>
        <v>-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55"/>
      <c r="AH52" s="78" t="str">
        <f>IF(B52="-",B52,"手入力")</f>
        <v>-</v>
      </c>
      <c r="AI52" s="97">
        <f t="shared" si="35"/>
        <v>0</v>
      </c>
      <c r="AJ52" s="109" t="str">
        <f t="shared" si="36"/>
        <v/>
      </c>
      <c r="AK52" s="119" t="str">
        <f t="shared" si="37"/>
        <v>-</v>
      </c>
      <c r="AL52" s="131">
        <f t="shared" si="38"/>
        <v>0</v>
      </c>
      <c r="AM52" s="149" t="str">
        <f t="shared" si="39"/>
        <v/>
      </c>
      <c r="AN52" s="163">
        <f>COUNT(C45:AG45)</f>
        <v>31</v>
      </c>
      <c r="AO52" s="173">
        <f t="shared" si="40"/>
        <v>0</v>
      </c>
      <c r="AP52" s="173">
        <f t="shared" si="41"/>
        <v>0</v>
      </c>
      <c r="AQ52" s="173">
        <f t="shared" si="42"/>
        <v>0</v>
      </c>
      <c r="AR52" s="173">
        <f t="shared" si="43"/>
        <v>0</v>
      </c>
      <c r="AS52" s="3"/>
    </row>
    <row r="53" spans="2:45" s="3" customFormat="1" ht="20.100000000000001" customHeight="1">
      <c r="B53" s="15" t="str">
        <f>IF($V$5&lt;&gt;"",$V$5,"-")</f>
        <v>-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55"/>
      <c r="AH53" s="78" t="str">
        <f>IF(B53="-",B53,"手入力")</f>
        <v>-</v>
      </c>
      <c r="AI53" s="97">
        <f t="shared" si="35"/>
        <v>0</v>
      </c>
      <c r="AJ53" s="109" t="str">
        <f t="shared" si="36"/>
        <v/>
      </c>
      <c r="AK53" s="119" t="str">
        <f t="shared" si="37"/>
        <v>-</v>
      </c>
      <c r="AL53" s="131">
        <f t="shared" si="38"/>
        <v>0</v>
      </c>
      <c r="AM53" s="149" t="str">
        <f t="shared" si="39"/>
        <v/>
      </c>
      <c r="AN53" s="163">
        <f>COUNT(C45:AG45)</f>
        <v>31</v>
      </c>
      <c r="AO53" s="173">
        <f t="shared" si="40"/>
        <v>0</v>
      </c>
      <c r="AP53" s="173">
        <f t="shared" si="41"/>
        <v>0</v>
      </c>
      <c r="AQ53" s="173">
        <f t="shared" si="42"/>
        <v>0</v>
      </c>
      <c r="AR53" s="173">
        <f t="shared" si="43"/>
        <v>0</v>
      </c>
      <c r="AS53" s="3"/>
    </row>
    <row r="54" spans="2:45" s="3" customFormat="1" ht="20.100000000000001" customHeight="1">
      <c r="B54" s="16" t="str">
        <f>IF($W$5&lt;&gt;"",$W$5,"-")</f>
        <v>-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70"/>
      <c r="AH54" s="79" t="str">
        <f>IF(B54="-",B54,"手入力")</f>
        <v>-</v>
      </c>
      <c r="AI54" s="99">
        <f t="shared" si="35"/>
        <v>0</v>
      </c>
      <c r="AJ54" s="108" t="str">
        <f t="shared" si="36"/>
        <v/>
      </c>
      <c r="AK54" s="117" t="str">
        <f t="shared" si="37"/>
        <v>-</v>
      </c>
      <c r="AL54" s="133">
        <f t="shared" si="38"/>
        <v>0</v>
      </c>
      <c r="AM54" s="147" t="str">
        <f t="shared" si="39"/>
        <v/>
      </c>
      <c r="AN54" s="163">
        <f>COUNT(C45:AG45)</f>
        <v>31</v>
      </c>
      <c r="AO54" s="173">
        <f t="shared" si="40"/>
        <v>0</v>
      </c>
      <c r="AP54" s="173">
        <f t="shared" si="41"/>
        <v>0</v>
      </c>
      <c r="AQ54" s="173">
        <f t="shared" si="42"/>
        <v>0</v>
      </c>
      <c r="AR54" s="173">
        <f t="shared" si="43"/>
        <v>0</v>
      </c>
      <c r="AS54" s="3"/>
    </row>
    <row r="55" spans="2:45" ht="14.25">
      <c r="AR55" s="4"/>
    </row>
    <row r="56" spans="2:45" ht="13.5" customHeight="1">
      <c r="B56" s="10" t="s">
        <v>6</v>
      </c>
      <c r="C56" s="20">
        <f>DATE(YEAR(C44),MONTH(C44)+1,DAY(C44))</f>
        <v>45505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76" t="s">
        <v>31</v>
      </c>
      <c r="AI56" s="96" t="s">
        <v>20</v>
      </c>
      <c r="AJ56" s="105"/>
      <c r="AK56" s="120"/>
      <c r="AL56" s="130" t="s">
        <v>15</v>
      </c>
      <c r="AM56" s="144"/>
      <c r="AN56" s="161" t="s">
        <v>30</v>
      </c>
      <c r="AO56" s="171" t="s">
        <v>33</v>
      </c>
      <c r="AP56" s="181" t="s">
        <v>1</v>
      </c>
      <c r="AQ56" s="187"/>
      <c r="AR56" s="159"/>
    </row>
    <row r="57" spans="2:45">
      <c r="B57" s="11" t="s">
        <v>9</v>
      </c>
      <c r="C57" s="21">
        <f>DATE(YEAR(C56),MONTH(C56),DAY(C56))</f>
        <v>45505</v>
      </c>
      <c r="D57" s="21">
        <f t="shared" ref="D57:AG57" si="44">IF(MONTH(DATE(YEAR(C57),MONTH(C57),DAY(C57)+1))=MONTH($C56),DATE(YEAR(C57),MONTH(C57),DAY(C57)+1),"")</f>
        <v>45506</v>
      </c>
      <c r="E57" s="21">
        <f t="shared" si="44"/>
        <v>45507</v>
      </c>
      <c r="F57" s="32">
        <f t="shared" si="44"/>
        <v>45508</v>
      </c>
      <c r="G57" s="21">
        <f t="shared" si="44"/>
        <v>45509</v>
      </c>
      <c r="H57" s="21">
        <f t="shared" si="44"/>
        <v>45510</v>
      </c>
      <c r="I57" s="21">
        <f t="shared" si="44"/>
        <v>45511</v>
      </c>
      <c r="J57" s="21">
        <f t="shared" si="44"/>
        <v>45512</v>
      </c>
      <c r="K57" s="21">
        <f t="shared" si="44"/>
        <v>45513</v>
      </c>
      <c r="L57" s="21">
        <f t="shared" si="44"/>
        <v>45514</v>
      </c>
      <c r="M57" s="21">
        <f t="shared" si="44"/>
        <v>45515</v>
      </c>
      <c r="N57" s="21">
        <f t="shared" si="44"/>
        <v>45516</v>
      </c>
      <c r="O57" s="21">
        <f t="shared" si="44"/>
        <v>45517</v>
      </c>
      <c r="P57" s="21">
        <f t="shared" si="44"/>
        <v>45518</v>
      </c>
      <c r="Q57" s="21">
        <f t="shared" si="44"/>
        <v>45519</v>
      </c>
      <c r="R57" s="21">
        <f t="shared" si="44"/>
        <v>45520</v>
      </c>
      <c r="S57" s="21">
        <f t="shared" si="44"/>
        <v>45521</v>
      </c>
      <c r="T57" s="21">
        <f t="shared" si="44"/>
        <v>45522</v>
      </c>
      <c r="U57" s="21">
        <f t="shared" si="44"/>
        <v>45523</v>
      </c>
      <c r="V57" s="21">
        <f t="shared" si="44"/>
        <v>45524</v>
      </c>
      <c r="W57" s="21">
        <f t="shared" si="44"/>
        <v>45525</v>
      </c>
      <c r="X57" s="21">
        <f t="shared" si="44"/>
        <v>45526</v>
      </c>
      <c r="Y57" s="21">
        <f t="shared" si="44"/>
        <v>45527</v>
      </c>
      <c r="Z57" s="21">
        <f t="shared" si="44"/>
        <v>45528</v>
      </c>
      <c r="AA57" s="21">
        <f t="shared" si="44"/>
        <v>45529</v>
      </c>
      <c r="AB57" s="21">
        <f t="shared" si="44"/>
        <v>45530</v>
      </c>
      <c r="AC57" s="21">
        <f t="shared" si="44"/>
        <v>45531</v>
      </c>
      <c r="AD57" s="21">
        <f t="shared" si="44"/>
        <v>45532</v>
      </c>
      <c r="AE57" s="21">
        <f t="shared" si="44"/>
        <v>45533</v>
      </c>
      <c r="AF57" s="21">
        <f t="shared" si="44"/>
        <v>45534</v>
      </c>
      <c r="AG57" s="67">
        <f t="shared" si="44"/>
        <v>45535</v>
      </c>
      <c r="AH57" s="77"/>
      <c r="AI57" s="97"/>
      <c r="AJ57" s="106"/>
      <c r="AK57" s="121"/>
      <c r="AL57" s="131"/>
      <c r="AM57" s="145"/>
      <c r="AN57" s="162"/>
      <c r="AO57" s="172"/>
      <c r="AP57" s="182"/>
      <c r="AQ57" s="187"/>
      <c r="AR57" s="159"/>
    </row>
    <row r="58" spans="2:45">
      <c r="B58" s="11" t="s">
        <v>3</v>
      </c>
      <c r="C58" s="22" t="str">
        <f t="shared" ref="C58:AG58" si="45">TEXT(C57,"aaa")</f>
        <v>木</v>
      </c>
      <c r="D58" s="22" t="str">
        <f t="shared" si="45"/>
        <v>金</v>
      </c>
      <c r="E58" s="22" t="str">
        <f t="shared" si="45"/>
        <v>土</v>
      </c>
      <c r="F58" s="33" t="str">
        <f t="shared" si="45"/>
        <v>日</v>
      </c>
      <c r="G58" s="22" t="str">
        <f t="shared" si="45"/>
        <v>月</v>
      </c>
      <c r="H58" s="22" t="str">
        <f t="shared" si="45"/>
        <v>火</v>
      </c>
      <c r="I58" s="22" t="str">
        <f t="shared" si="45"/>
        <v>水</v>
      </c>
      <c r="J58" s="22" t="str">
        <f t="shared" si="45"/>
        <v>木</v>
      </c>
      <c r="K58" s="22" t="str">
        <f t="shared" si="45"/>
        <v>金</v>
      </c>
      <c r="L58" s="22" t="str">
        <f t="shared" si="45"/>
        <v>土</v>
      </c>
      <c r="M58" s="22" t="str">
        <f t="shared" si="45"/>
        <v>日</v>
      </c>
      <c r="N58" s="22" t="str">
        <f t="shared" si="45"/>
        <v>月</v>
      </c>
      <c r="O58" s="22" t="str">
        <f t="shared" si="45"/>
        <v>火</v>
      </c>
      <c r="P58" s="22" t="str">
        <f t="shared" si="45"/>
        <v>水</v>
      </c>
      <c r="Q58" s="22" t="str">
        <f t="shared" si="45"/>
        <v>木</v>
      </c>
      <c r="R58" s="22" t="str">
        <f t="shared" si="45"/>
        <v>金</v>
      </c>
      <c r="S58" s="22" t="str">
        <f t="shared" si="45"/>
        <v>土</v>
      </c>
      <c r="T58" s="22" t="str">
        <f t="shared" si="45"/>
        <v>日</v>
      </c>
      <c r="U58" s="22" t="str">
        <f t="shared" si="45"/>
        <v>月</v>
      </c>
      <c r="V58" s="22" t="str">
        <f t="shared" si="45"/>
        <v>火</v>
      </c>
      <c r="W58" s="22" t="str">
        <f t="shared" si="45"/>
        <v>水</v>
      </c>
      <c r="X58" s="22" t="str">
        <f t="shared" si="45"/>
        <v>木</v>
      </c>
      <c r="Y58" s="22" t="str">
        <f t="shared" si="45"/>
        <v>金</v>
      </c>
      <c r="Z58" s="22" t="str">
        <f t="shared" si="45"/>
        <v>土</v>
      </c>
      <c r="AA58" s="22" t="str">
        <f t="shared" si="45"/>
        <v>日</v>
      </c>
      <c r="AB58" s="22" t="str">
        <f t="shared" si="45"/>
        <v>月</v>
      </c>
      <c r="AC58" s="22" t="str">
        <f t="shared" si="45"/>
        <v>火</v>
      </c>
      <c r="AD58" s="22" t="str">
        <f t="shared" si="45"/>
        <v>水</v>
      </c>
      <c r="AE58" s="22" t="str">
        <f t="shared" si="45"/>
        <v>木</v>
      </c>
      <c r="AF58" s="22" t="str">
        <f t="shared" si="45"/>
        <v>金</v>
      </c>
      <c r="AG58" s="55" t="str">
        <f t="shared" si="45"/>
        <v>土</v>
      </c>
      <c r="AH58" s="77"/>
      <c r="AI58" s="98" t="s">
        <v>45</v>
      </c>
      <c r="AJ58" s="107" t="s">
        <v>19</v>
      </c>
      <c r="AK58" s="122" t="s">
        <v>58</v>
      </c>
      <c r="AL58" s="132" t="s">
        <v>45</v>
      </c>
      <c r="AM58" s="146" t="s">
        <v>22</v>
      </c>
      <c r="AN58" s="161">
        <f>COUNT(C57:AG57)</f>
        <v>31</v>
      </c>
      <c r="AO58" s="171">
        <f>AN58-AH58</f>
        <v>31</v>
      </c>
      <c r="AP58" s="171">
        <f>SUM(AO$8:AO60)</f>
        <v>444</v>
      </c>
      <c r="AQ58" s="186"/>
      <c r="AR58" s="193"/>
      <c r="AS58" s="202"/>
    </row>
    <row r="59" spans="2:45" s="5" customFormat="1" ht="62.1" customHeight="1">
      <c r="B59" s="12" t="s">
        <v>11</v>
      </c>
      <c r="C59" s="23" t="str">
        <f>IFERROR(VLOOKUP(C57,祝日一覧!$A:$C,3,FALSE),"")</f>
        <v/>
      </c>
      <c r="D59" s="23" t="str">
        <f>IFERROR(VLOOKUP(D57,祝日一覧!$A:$C,3,FALSE),"")</f>
        <v/>
      </c>
      <c r="E59" s="23" t="str">
        <f>IFERROR(VLOOKUP(E57,祝日一覧!$A:$C,3,FALSE),"")</f>
        <v/>
      </c>
      <c r="F59" s="23" t="str">
        <f>IFERROR(VLOOKUP(F57,祝日一覧!$A:$C,3,FALSE),"")</f>
        <v/>
      </c>
      <c r="G59" s="23" t="str">
        <f>IFERROR(VLOOKUP(G57,祝日一覧!$A:$C,3,FALSE),"")</f>
        <v/>
      </c>
      <c r="H59" s="23" t="str">
        <f>IFERROR(VLOOKUP(H57,祝日一覧!$A:$C,3,FALSE),"")</f>
        <v/>
      </c>
      <c r="I59" s="23" t="str">
        <f>IFERROR(VLOOKUP(I57,祝日一覧!$A:$C,3,FALSE),"")</f>
        <v/>
      </c>
      <c r="J59" s="23" t="str">
        <f>IFERROR(VLOOKUP(J57,祝日一覧!$A:$C,3,FALSE),"")</f>
        <v/>
      </c>
      <c r="K59" s="23" t="str">
        <f>IFERROR(VLOOKUP(K57,祝日一覧!$A:$C,3,FALSE),"")</f>
        <v/>
      </c>
      <c r="L59" s="23" t="str">
        <f>IFERROR(VLOOKUP(L57,祝日一覧!$A:$C,3,FALSE),"")</f>
        <v/>
      </c>
      <c r="M59" s="23" t="str">
        <f>IFERROR(VLOOKUP(M57,祝日一覧!$A:$C,3,FALSE),"")</f>
        <v>山の日</v>
      </c>
      <c r="N59" s="23" t="str">
        <f>IFERROR(VLOOKUP(N57,祝日一覧!$A:$C,3,FALSE),"")</f>
        <v>振替休日</v>
      </c>
      <c r="O59" s="23" t="str">
        <f>IFERROR(VLOOKUP(O57,祝日一覧!$A:$C,3,FALSE),"")</f>
        <v/>
      </c>
      <c r="P59" s="23" t="str">
        <f>IFERROR(VLOOKUP(P57,祝日一覧!$A:$C,3,FALSE),"")</f>
        <v/>
      </c>
      <c r="Q59" s="23" t="str">
        <f>IFERROR(VLOOKUP(Q57,祝日一覧!$A:$C,3,FALSE),"")</f>
        <v/>
      </c>
      <c r="R59" s="23" t="str">
        <f>IFERROR(VLOOKUP(R57,祝日一覧!$A:$C,3,FALSE),"")</f>
        <v/>
      </c>
      <c r="S59" s="23" t="str">
        <f>IFERROR(VLOOKUP(S57,祝日一覧!$A:$C,3,FALSE),"")</f>
        <v/>
      </c>
      <c r="T59" s="23" t="str">
        <f>IFERROR(VLOOKUP(T57,祝日一覧!$A:$C,3,FALSE),"")</f>
        <v/>
      </c>
      <c r="U59" s="23" t="str">
        <f>IFERROR(VLOOKUP(U57,祝日一覧!$A:$C,3,FALSE),"")</f>
        <v/>
      </c>
      <c r="V59" s="23" t="str">
        <f>IFERROR(VLOOKUP(V57,祝日一覧!$A:$C,3,FALSE),"")</f>
        <v/>
      </c>
      <c r="W59" s="23" t="str">
        <f>IFERROR(VLOOKUP(W57,祝日一覧!$A:$C,3,FALSE),"")</f>
        <v/>
      </c>
      <c r="X59" s="23" t="str">
        <f>IFERROR(VLOOKUP(X57,祝日一覧!$A:$C,3,FALSE),"")</f>
        <v/>
      </c>
      <c r="Y59" s="23" t="str">
        <f>IFERROR(VLOOKUP(Y57,祝日一覧!$A:$C,3,FALSE),"")</f>
        <v/>
      </c>
      <c r="Z59" s="23" t="str">
        <f>IFERROR(VLOOKUP(Z57,祝日一覧!$A:$C,3,FALSE),"")</f>
        <v/>
      </c>
      <c r="AA59" s="23" t="str">
        <f>IFERROR(VLOOKUP(AA57,祝日一覧!$A:$C,3,FALSE),"")</f>
        <v/>
      </c>
      <c r="AB59" s="23" t="str">
        <f>IFERROR(VLOOKUP(AB57,祝日一覧!$A:$C,3,FALSE),"")</f>
        <v/>
      </c>
      <c r="AC59" s="23" t="str">
        <f>IFERROR(VLOOKUP(AC57,祝日一覧!$A:$C,3,FALSE),"")</f>
        <v/>
      </c>
      <c r="AD59" s="23" t="str">
        <f>IFERROR(VLOOKUP(AD57,祝日一覧!$A:$C,3,FALSE),"")</f>
        <v/>
      </c>
      <c r="AE59" s="23" t="str">
        <f>IFERROR(VLOOKUP(AE57,祝日一覧!$A:$C,3,FALSE),"")</f>
        <v/>
      </c>
      <c r="AF59" s="23" t="str">
        <f>IFERROR(VLOOKUP(AF57,祝日一覧!$A:$C,3,FALSE),"")</f>
        <v/>
      </c>
      <c r="AG59" s="71" t="str">
        <f>IFERROR(VLOOKUP(AG57,祝日一覧!$A:$C,3,FALSE),"")</f>
        <v/>
      </c>
      <c r="AH59" s="77"/>
      <c r="AI59" s="98"/>
      <c r="AJ59" s="107"/>
      <c r="AK59" s="122"/>
      <c r="AL59" s="132"/>
      <c r="AM59" s="146"/>
      <c r="AN59" s="166"/>
      <c r="AO59" s="176"/>
      <c r="AP59" s="176"/>
      <c r="AQ59" s="186"/>
      <c r="AR59" s="193"/>
      <c r="AS59" s="202"/>
    </row>
    <row r="60" spans="2:45" s="3" customFormat="1" ht="20.100000000000001" customHeight="1">
      <c r="B60" s="1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68"/>
      <c r="AH60" s="77"/>
      <c r="AI60" s="99"/>
      <c r="AJ60" s="108">
        <f>AVERAGE(AJ61:AJ66)</f>
        <v>0.33333333333333331</v>
      </c>
      <c r="AK60" s="123" t="str">
        <f>IF(AJ60&gt;=0.285,"達成","未")</f>
        <v>達成</v>
      </c>
      <c r="AL60" s="133"/>
      <c r="AM60" s="147">
        <f>AVERAGE(AM61:AM65)</f>
        <v>0.33072916666666669</v>
      </c>
      <c r="AN60" s="165" t="s">
        <v>47</v>
      </c>
      <c r="AO60" s="175" t="s">
        <v>74</v>
      </c>
      <c r="AP60" s="184" t="s">
        <v>64</v>
      </c>
      <c r="AQ60" s="184" t="s">
        <v>62</v>
      </c>
      <c r="AR60" s="184" t="s">
        <v>63</v>
      </c>
      <c r="AS60" s="199" t="s">
        <v>73</v>
      </c>
    </row>
    <row r="61" spans="2:45" s="3" customFormat="1" ht="20.100000000000001" customHeight="1">
      <c r="B61" s="14" t="str">
        <f>IF($R$5&lt;&gt;"",$R$5,"-")</f>
        <v>松江　氏</v>
      </c>
      <c r="C61" s="25" t="s">
        <v>44</v>
      </c>
      <c r="D61" s="25"/>
      <c r="E61" s="25"/>
      <c r="F61" s="25"/>
      <c r="G61" s="25"/>
      <c r="H61" s="25" t="s">
        <v>44</v>
      </c>
      <c r="I61" s="25" t="s">
        <v>44</v>
      </c>
      <c r="J61" s="25"/>
      <c r="K61" s="25"/>
      <c r="L61" s="25"/>
      <c r="M61" s="25"/>
      <c r="N61" s="25" t="s">
        <v>44</v>
      </c>
      <c r="O61" s="25" t="s">
        <v>44</v>
      </c>
      <c r="P61" s="25"/>
      <c r="Q61" s="25"/>
      <c r="R61" s="25"/>
      <c r="S61" s="25"/>
      <c r="T61" s="25" t="s">
        <v>44</v>
      </c>
      <c r="U61" s="25" t="s">
        <v>44</v>
      </c>
      <c r="V61" s="25"/>
      <c r="W61" s="25"/>
      <c r="X61" s="25"/>
      <c r="Y61" s="25"/>
      <c r="Z61" s="25" t="s">
        <v>44</v>
      </c>
      <c r="AA61" s="25" t="s">
        <v>44</v>
      </c>
      <c r="AB61" s="25"/>
      <c r="AC61" s="25"/>
      <c r="AD61" s="25"/>
      <c r="AE61" s="25"/>
      <c r="AF61" s="25" t="s">
        <v>44</v>
      </c>
      <c r="AG61" s="69" t="s">
        <v>44</v>
      </c>
      <c r="AH61" s="84">
        <v>0</v>
      </c>
      <c r="AI61" s="96">
        <f t="shared" ref="AI61:AI66" si="46">AQ61</f>
        <v>11</v>
      </c>
      <c r="AJ61" s="111">
        <f t="shared" ref="AJ61:AJ66" si="47">IFERROR(AI61/AO61,"")</f>
        <v>0.35483870967741937</v>
      </c>
      <c r="AK61" s="124" t="str">
        <f t="shared" ref="AK61:AK66" si="48">IFERROR(IF(B61="-",B61,IF(AI61/AO61&gt;=0.285,"達成","未")),"-")</f>
        <v>達成</v>
      </c>
      <c r="AL61" s="137">
        <f t="shared" ref="AL61:AL66" si="49">AR61</f>
        <v>44</v>
      </c>
      <c r="AM61" s="148">
        <f t="shared" ref="AM61:AM66" si="50">IFERROR(AL61/AP61,"")</f>
        <v>0.34375</v>
      </c>
      <c r="AN61" s="163">
        <f>COUNT(C57:AG57)</f>
        <v>31</v>
      </c>
      <c r="AO61" s="173">
        <f t="shared" ref="AO61:AO66" si="51">IF(OR(B61="-",B61=""),0,IFERROR(AN61-AH61,))</f>
        <v>31</v>
      </c>
      <c r="AP61" s="173">
        <f t="shared" ref="AP61:AP66" si="52">AO61+AP49</f>
        <v>128</v>
      </c>
      <c r="AQ61" s="172">
        <f t="shared" ref="AQ61:AQ66" si="53">COUNTIF(C61:AG61,"○")</f>
        <v>11</v>
      </c>
      <c r="AR61" s="172">
        <f t="shared" ref="AR61:AR66" si="54">AR49+AQ61</f>
        <v>44</v>
      </c>
      <c r="AS61" s="200">
        <f>IF(AS62&gt;=1,0,IF(SUM(AO61:AO66)=0,1,IF(AK60="達成",1,0)))</f>
        <v>1</v>
      </c>
    </row>
    <row r="62" spans="2:45" s="3" customFormat="1" ht="20.100000000000001" customHeight="1">
      <c r="B62" s="15" t="str">
        <f>IF($S$5&lt;&gt;"",$S$5,"-")</f>
        <v>大田　氏</v>
      </c>
      <c r="C62" s="22"/>
      <c r="D62" s="22" t="s">
        <v>44</v>
      </c>
      <c r="E62" s="22" t="s">
        <v>44</v>
      </c>
      <c r="F62" s="22"/>
      <c r="G62" s="22"/>
      <c r="H62" s="22"/>
      <c r="I62" s="22"/>
      <c r="J62" s="22" t="s">
        <v>44</v>
      </c>
      <c r="K62" s="22" t="s">
        <v>44</v>
      </c>
      <c r="L62" s="22"/>
      <c r="M62" s="22"/>
      <c r="N62" s="22"/>
      <c r="O62" s="22"/>
      <c r="P62" s="22" t="s">
        <v>44</v>
      </c>
      <c r="Q62" s="22" t="s">
        <v>44</v>
      </c>
      <c r="R62" s="22"/>
      <c r="S62" s="22"/>
      <c r="T62" s="22"/>
      <c r="U62" s="22"/>
      <c r="V62" s="22" t="s">
        <v>44</v>
      </c>
      <c r="W62" s="22" t="s">
        <v>44</v>
      </c>
      <c r="X62" s="22"/>
      <c r="Y62" s="22"/>
      <c r="Z62" s="22"/>
      <c r="AA62" s="22"/>
      <c r="AB62" s="22" t="s">
        <v>44</v>
      </c>
      <c r="AC62" s="22" t="s">
        <v>44</v>
      </c>
      <c r="AD62" s="22"/>
      <c r="AE62" s="22"/>
      <c r="AF62" s="22"/>
      <c r="AG62" s="55"/>
      <c r="AH62" s="78">
        <v>0</v>
      </c>
      <c r="AI62" s="97">
        <f t="shared" si="46"/>
        <v>10</v>
      </c>
      <c r="AJ62" s="109">
        <f t="shared" si="47"/>
        <v>0.32258064516129031</v>
      </c>
      <c r="AK62" s="119" t="str">
        <f t="shared" si="48"/>
        <v>達成</v>
      </c>
      <c r="AL62" s="131">
        <f t="shared" si="49"/>
        <v>41</v>
      </c>
      <c r="AM62" s="149">
        <f t="shared" si="50"/>
        <v>0.3203125</v>
      </c>
      <c r="AN62" s="163">
        <f>COUNT(C57:AG57)</f>
        <v>31</v>
      </c>
      <c r="AO62" s="173">
        <f t="shared" si="51"/>
        <v>31</v>
      </c>
      <c r="AP62" s="173">
        <f t="shared" si="52"/>
        <v>128</v>
      </c>
      <c r="AQ62" s="173">
        <f t="shared" si="53"/>
        <v>10</v>
      </c>
      <c r="AR62" s="173">
        <f t="shared" si="54"/>
        <v>41</v>
      </c>
      <c r="AS62" s="3">
        <f>COUNTIF(AH61:AH66,"手入力")</f>
        <v>0</v>
      </c>
    </row>
    <row r="63" spans="2:45" s="3" customFormat="1" ht="20.100000000000001" customHeight="1">
      <c r="B63" s="15" t="str">
        <f>IF($T$5&lt;&gt;"",$T$5,"-")</f>
        <v>浜田　氏</v>
      </c>
      <c r="C63" s="22"/>
      <c r="D63" s="22"/>
      <c r="E63" s="22"/>
      <c r="F63" s="22" t="s">
        <v>44</v>
      </c>
      <c r="G63" s="22" t="s">
        <v>44</v>
      </c>
      <c r="H63" s="22"/>
      <c r="I63" s="22"/>
      <c r="J63" s="22"/>
      <c r="K63" s="22"/>
      <c r="L63" s="22" t="s">
        <v>44</v>
      </c>
      <c r="M63" s="22" t="s">
        <v>44</v>
      </c>
      <c r="N63" s="22"/>
      <c r="O63" s="22"/>
      <c r="P63" s="22"/>
      <c r="Q63" s="22"/>
      <c r="R63" s="22" t="s">
        <v>44</v>
      </c>
      <c r="S63" s="22" t="s">
        <v>44</v>
      </c>
      <c r="T63" s="22"/>
      <c r="U63" s="22"/>
      <c r="V63" s="22"/>
      <c r="W63" s="22"/>
      <c r="X63" s="22" t="s">
        <v>44</v>
      </c>
      <c r="Y63" s="22" t="s">
        <v>44</v>
      </c>
      <c r="Z63" s="22"/>
      <c r="AA63" s="22"/>
      <c r="AB63" s="22"/>
      <c r="AC63" s="22"/>
      <c r="AD63" s="22" t="s">
        <v>44</v>
      </c>
      <c r="AE63" s="22" t="s">
        <v>44</v>
      </c>
      <c r="AF63" s="22"/>
      <c r="AG63" s="55"/>
      <c r="AH63" s="78">
        <v>0</v>
      </c>
      <c r="AI63" s="97">
        <f t="shared" si="46"/>
        <v>10</v>
      </c>
      <c r="AJ63" s="109">
        <f t="shared" si="47"/>
        <v>0.32258064516129031</v>
      </c>
      <c r="AK63" s="119" t="str">
        <f t="shared" si="48"/>
        <v>達成</v>
      </c>
      <c r="AL63" s="131">
        <f t="shared" si="49"/>
        <v>42</v>
      </c>
      <c r="AM63" s="149">
        <f t="shared" si="50"/>
        <v>0.328125</v>
      </c>
      <c r="AN63" s="163">
        <f>COUNT(C57:AG57)</f>
        <v>31</v>
      </c>
      <c r="AO63" s="173">
        <f t="shared" si="51"/>
        <v>31</v>
      </c>
      <c r="AP63" s="173">
        <f t="shared" si="52"/>
        <v>128</v>
      </c>
      <c r="AQ63" s="173">
        <f t="shared" si="53"/>
        <v>10</v>
      </c>
      <c r="AR63" s="173">
        <f t="shared" si="54"/>
        <v>42</v>
      </c>
      <c r="AS63" s="3"/>
    </row>
    <row r="64" spans="2:45" s="3" customFormat="1" ht="20.100000000000001" customHeight="1">
      <c r="B64" s="15" t="str">
        <f>IF($U$5&lt;&gt;"",$U$5,"-")</f>
        <v>-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55"/>
      <c r="AH64" s="78" t="str">
        <f>IF(B64="-",B64,"手入力")</f>
        <v>-</v>
      </c>
      <c r="AI64" s="97">
        <f t="shared" si="46"/>
        <v>0</v>
      </c>
      <c r="AJ64" s="109" t="str">
        <f t="shared" si="47"/>
        <v/>
      </c>
      <c r="AK64" s="119" t="str">
        <f t="shared" si="48"/>
        <v>-</v>
      </c>
      <c r="AL64" s="131">
        <f t="shared" si="49"/>
        <v>0</v>
      </c>
      <c r="AM64" s="149" t="str">
        <f t="shared" si="50"/>
        <v/>
      </c>
      <c r="AN64" s="163">
        <f>COUNT(C57:AG57)</f>
        <v>31</v>
      </c>
      <c r="AO64" s="173">
        <f t="shared" si="51"/>
        <v>0</v>
      </c>
      <c r="AP64" s="173">
        <f t="shared" si="52"/>
        <v>0</v>
      </c>
      <c r="AQ64" s="173">
        <f t="shared" si="53"/>
        <v>0</v>
      </c>
      <c r="AR64" s="173">
        <f t="shared" si="54"/>
        <v>0</v>
      </c>
      <c r="AS64" s="3"/>
    </row>
    <row r="65" spans="2:45" s="3" customFormat="1" ht="20.100000000000001" customHeight="1">
      <c r="B65" s="15" t="str">
        <f>IF($V$5&lt;&gt;"",$V$5,"-")</f>
        <v>-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55"/>
      <c r="AH65" s="78" t="str">
        <f>IF(B65="-",B65,"手入力")</f>
        <v>-</v>
      </c>
      <c r="AI65" s="97">
        <f t="shared" si="46"/>
        <v>0</v>
      </c>
      <c r="AJ65" s="109" t="str">
        <f t="shared" si="47"/>
        <v/>
      </c>
      <c r="AK65" s="119" t="str">
        <f t="shared" si="48"/>
        <v>-</v>
      </c>
      <c r="AL65" s="131">
        <f t="shared" si="49"/>
        <v>0</v>
      </c>
      <c r="AM65" s="149" t="str">
        <f t="shared" si="50"/>
        <v/>
      </c>
      <c r="AN65" s="163">
        <f>COUNT(C57:AG57)</f>
        <v>31</v>
      </c>
      <c r="AO65" s="173">
        <f t="shared" si="51"/>
        <v>0</v>
      </c>
      <c r="AP65" s="173">
        <f t="shared" si="52"/>
        <v>0</v>
      </c>
      <c r="AQ65" s="173">
        <f t="shared" si="53"/>
        <v>0</v>
      </c>
      <c r="AR65" s="173">
        <f t="shared" si="54"/>
        <v>0</v>
      </c>
      <c r="AS65" s="3"/>
    </row>
    <row r="66" spans="2:45" s="3" customFormat="1" ht="20.100000000000001" customHeight="1">
      <c r="B66" s="16" t="str">
        <f>IF($W$5&lt;&gt;"",$W$5,"-")</f>
        <v>-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70"/>
      <c r="AH66" s="79" t="str">
        <f>IF(B66="-",B66,"手入力")</f>
        <v>-</v>
      </c>
      <c r="AI66" s="99">
        <f t="shared" si="46"/>
        <v>0</v>
      </c>
      <c r="AJ66" s="108" t="str">
        <f t="shared" si="47"/>
        <v/>
      </c>
      <c r="AK66" s="117" t="str">
        <f t="shared" si="48"/>
        <v>-</v>
      </c>
      <c r="AL66" s="133">
        <f t="shared" si="49"/>
        <v>0</v>
      </c>
      <c r="AM66" s="147" t="str">
        <f t="shared" si="50"/>
        <v/>
      </c>
      <c r="AN66" s="163">
        <f>COUNT(C57:AG57)</f>
        <v>31</v>
      </c>
      <c r="AO66" s="173">
        <f t="shared" si="51"/>
        <v>0</v>
      </c>
      <c r="AP66" s="173">
        <f t="shared" si="52"/>
        <v>0</v>
      </c>
      <c r="AQ66" s="173">
        <f t="shared" si="53"/>
        <v>0</v>
      </c>
      <c r="AR66" s="173">
        <f t="shared" si="54"/>
        <v>0</v>
      </c>
      <c r="AS66" s="3"/>
    </row>
    <row r="67" spans="2:45" ht="14.25">
      <c r="AR67" s="4"/>
    </row>
    <row r="68" spans="2:45" ht="13.5" customHeight="1">
      <c r="B68" s="10" t="s">
        <v>6</v>
      </c>
      <c r="C68" s="20">
        <f>DATE(YEAR(C56),MONTH(C56)+1,DAY(C56))</f>
        <v>45536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80" t="s">
        <v>31</v>
      </c>
      <c r="AI68" s="96" t="s">
        <v>20</v>
      </c>
      <c r="AJ68" s="105"/>
      <c r="AK68" s="114"/>
      <c r="AL68" s="138" t="s">
        <v>15</v>
      </c>
      <c r="AM68" s="151"/>
      <c r="AN68" s="167" t="s">
        <v>30</v>
      </c>
      <c r="AO68" s="171" t="s">
        <v>33</v>
      </c>
      <c r="AP68" s="181" t="s">
        <v>1</v>
      </c>
      <c r="AQ68" s="187"/>
      <c r="AR68" s="159"/>
    </row>
    <row r="69" spans="2:45">
      <c r="B69" s="11" t="s">
        <v>9</v>
      </c>
      <c r="C69" s="21">
        <f>DATE(YEAR(C68),MONTH(C68),DAY(C68))</f>
        <v>45536</v>
      </c>
      <c r="D69" s="21">
        <f t="shared" ref="D69:AG69" si="55">IF(MONTH(DATE(YEAR(C69),MONTH(C69),DAY(C69)+1))=MONTH($C68),DATE(YEAR(C69),MONTH(C69),DAY(C69)+1),"")</f>
        <v>45537</v>
      </c>
      <c r="E69" s="21">
        <f t="shared" si="55"/>
        <v>45538</v>
      </c>
      <c r="F69" s="32">
        <f t="shared" si="55"/>
        <v>45539</v>
      </c>
      <c r="G69" s="21">
        <f t="shared" si="55"/>
        <v>45540</v>
      </c>
      <c r="H69" s="21">
        <f t="shared" si="55"/>
        <v>45541</v>
      </c>
      <c r="I69" s="21">
        <f t="shared" si="55"/>
        <v>45542</v>
      </c>
      <c r="J69" s="21">
        <f t="shared" si="55"/>
        <v>45543</v>
      </c>
      <c r="K69" s="21">
        <f t="shared" si="55"/>
        <v>45544</v>
      </c>
      <c r="L69" s="21">
        <f t="shared" si="55"/>
        <v>45545</v>
      </c>
      <c r="M69" s="21">
        <f t="shared" si="55"/>
        <v>45546</v>
      </c>
      <c r="N69" s="21">
        <f t="shared" si="55"/>
        <v>45547</v>
      </c>
      <c r="O69" s="21">
        <f t="shared" si="55"/>
        <v>45548</v>
      </c>
      <c r="P69" s="21">
        <f t="shared" si="55"/>
        <v>45549</v>
      </c>
      <c r="Q69" s="21">
        <f t="shared" si="55"/>
        <v>45550</v>
      </c>
      <c r="R69" s="21">
        <f t="shared" si="55"/>
        <v>45551</v>
      </c>
      <c r="S69" s="21">
        <f t="shared" si="55"/>
        <v>45552</v>
      </c>
      <c r="T69" s="21">
        <f t="shared" si="55"/>
        <v>45553</v>
      </c>
      <c r="U69" s="21">
        <f t="shared" si="55"/>
        <v>45554</v>
      </c>
      <c r="V69" s="21">
        <f t="shared" si="55"/>
        <v>45555</v>
      </c>
      <c r="W69" s="21">
        <f t="shared" si="55"/>
        <v>45556</v>
      </c>
      <c r="X69" s="21">
        <f t="shared" si="55"/>
        <v>45557</v>
      </c>
      <c r="Y69" s="21">
        <f t="shared" si="55"/>
        <v>45558</v>
      </c>
      <c r="Z69" s="21">
        <f t="shared" si="55"/>
        <v>45559</v>
      </c>
      <c r="AA69" s="21">
        <f t="shared" si="55"/>
        <v>45560</v>
      </c>
      <c r="AB69" s="21">
        <f t="shared" si="55"/>
        <v>45561</v>
      </c>
      <c r="AC69" s="21">
        <f t="shared" si="55"/>
        <v>45562</v>
      </c>
      <c r="AD69" s="21">
        <f t="shared" si="55"/>
        <v>45563</v>
      </c>
      <c r="AE69" s="21">
        <f t="shared" si="55"/>
        <v>45564</v>
      </c>
      <c r="AF69" s="21">
        <f t="shared" si="55"/>
        <v>45565</v>
      </c>
      <c r="AG69" s="67" t="str">
        <f t="shared" si="55"/>
        <v/>
      </c>
      <c r="AH69" s="81"/>
      <c r="AI69" s="97"/>
      <c r="AJ69" s="106"/>
      <c r="AK69" s="115"/>
      <c r="AL69" s="139"/>
      <c r="AM69" s="152"/>
      <c r="AN69" s="168"/>
      <c r="AO69" s="172"/>
      <c r="AP69" s="182"/>
      <c r="AQ69" s="187"/>
      <c r="AR69" s="159"/>
    </row>
    <row r="70" spans="2:45">
      <c r="B70" s="11" t="s">
        <v>3</v>
      </c>
      <c r="C70" s="22" t="str">
        <f t="shared" ref="C70:AG70" si="56">TEXT(C69,"aaa")</f>
        <v>日</v>
      </c>
      <c r="D70" s="22" t="str">
        <f t="shared" si="56"/>
        <v>月</v>
      </c>
      <c r="E70" s="22" t="str">
        <f t="shared" si="56"/>
        <v>火</v>
      </c>
      <c r="F70" s="33" t="str">
        <f t="shared" si="56"/>
        <v>水</v>
      </c>
      <c r="G70" s="22" t="str">
        <f t="shared" si="56"/>
        <v>木</v>
      </c>
      <c r="H70" s="22" t="str">
        <f t="shared" si="56"/>
        <v>金</v>
      </c>
      <c r="I70" s="22" t="str">
        <f t="shared" si="56"/>
        <v>土</v>
      </c>
      <c r="J70" s="22" t="str">
        <f t="shared" si="56"/>
        <v>日</v>
      </c>
      <c r="K70" s="22" t="str">
        <f t="shared" si="56"/>
        <v>月</v>
      </c>
      <c r="L70" s="22" t="str">
        <f t="shared" si="56"/>
        <v>火</v>
      </c>
      <c r="M70" s="22" t="str">
        <f t="shared" si="56"/>
        <v>水</v>
      </c>
      <c r="N70" s="22" t="str">
        <f t="shared" si="56"/>
        <v>木</v>
      </c>
      <c r="O70" s="22" t="str">
        <f t="shared" si="56"/>
        <v>金</v>
      </c>
      <c r="P70" s="22" t="str">
        <f t="shared" si="56"/>
        <v>土</v>
      </c>
      <c r="Q70" s="22" t="str">
        <f t="shared" si="56"/>
        <v>日</v>
      </c>
      <c r="R70" s="22" t="str">
        <f t="shared" si="56"/>
        <v>月</v>
      </c>
      <c r="S70" s="22" t="str">
        <f t="shared" si="56"/>
        <v>火</v>
      </c>
      <c r="T70" s="22" t="str">
        <f t="shared" si="56"/>
        <v>水</v>
      </c>
      <c r="U70" s="22" t="str">
        <f t="shared" si="56"/>
        <v>木</v>
      </c>
      <c r="V70" s="22" t="str">
        <f t="shared" si="56"/>
        <v>金</v>
      </c>
      <c r="W70" s="22" t="str">
        <f t="shared" si="56"/>
        <v>土</v>
      </c>
      <c r="X70" s="22" t="str">
        <f t="shared" si="56"/>
        <v>日</v>
      </c>
      <c r="Y70" s="22" t="str">
        <f t="shared" si="56"/>
        <v>月</v>
      </c>
      <c r="Z70" s="22" t="str">
        <f t="shared" si="56"/>
        <v>火</v>
      </c>
      <c r="AA70" s="22" t="str">
        <f t="shared" si="56"/>
        <v>水</v>
      </c>
      <c r="AB70" s="22" t="str">
        <f t="shared" si="56"/>
        <v>木</v>
      </c>
      <c r="AC70" s="22" t="str">
        <f t="shared" si="56"/>
        <v>金</v>
      </c>
      <c r="AD70" s="22" t="str">
        <f t="shared" si="56"/>
        <v>土</v>
      </c>
      <c r="AE70" s="22" t="str">
        <f t="shared" si="56"/>
        <v>日</v>
      </c>
      <c r="AF70" s="22" t="str">
        <f t="shared" si="56"/>
        <v>月</v>
      </c>
      <c r="AG70" s="55" t="str">
        <f t="shared" si="56"/>
        <v/>
      </c>
      <c r="AH70" s="81"/>
      <c r="AI70" s="98" t="s">
        <v>45</v>
      </c>
      <c r="AJ70" s="107" t="s">
        <v>19</v>
      </c>
      <c r="AK70" s="116" t="s">
        <v>58</v>
      </c>
      <c r="AL70" s="140" t="s">
        <v>45</v>
      </c>
      <c r="AM70" s="153" t="s">
        <v>22</v>
      </c>
      <c r="AN70" s="169">
        <f>COUNT(C69:AG69)</f>
        <v>30</v>
      </c>
      <c r="AO70" s="177">
        <f>AN70-AH70</f>
        <v>30</v>
      </c>
      <c r="AP70" s="185">
        <f>SUM(AO$8:AO72)</f>
        <v>567</v>
      </c>
      <c r="AQ70" s="186"/>
      <c r="AR70" s="193"/>
    </row>
    <row r="71" spans="2:45" s="5" customFormat="1" ht="62.1" customHeight="1">
      <c r="B71" s="12" t="s">
        <v>11</v>
      </c>
      <c r="C71" s="23" t="str">
        <f>IFERROR(VLOOKUP(C69,祝日一覧!$A:$C,3,FALSE),"")</f>
        <v/>
      </c>
      <c r="D71" s="23" t="str">
        <f>IFERROR(VLOOKUP(D69,祝日一覧!$A:$C,3,FALSE),"")</f>
        <v/>
      </c>
      <c r="E71" s="23" t="str">
        <f>IFERROR(VLOOKUP(E69,祝日一覧!$A:$C,3,FALSE),"")</f>
        <v/>
      </c>
      <c r="F71" s="23" t="str">
        <f>IFERROR(VLOOKUP(F69,祝日一覧!$A:$C,3,FALSE),"")</f>
        <v/>
      </c>
      <c r="G71" s="23" t="str">
        <f>IFERROR(VLOOKUP(G69,祝日一覧!$A:$C,3,FALSE),"")</f>
        <v/>
      </c>
      <c r="H71" s="23" t="str">
        <f>IFERROR(VLOOKUP(H69,祝日一覧!$A:$C,3,FALSE),"")</f>
        <v/>
      </c>
      <c r="I71" s="23" t="str">
        <f>IFERROR(VLOOKUP(I69,祝日一覧!$A:$C,3,FALSE),"")</f>
        <v/>
      </c>
      <c r="J71" s="23" t="str">
        <f>IFERROR(VLOOKUP(J69,祝日一覧!$A:$C,3,FALSE),"")</f>
        <v/>
      </c>
      <c r="K71" s="23" t="str">
        <f>IFERROR(VLOOKUP(K69,祝日一覧!$A:$C,3,FALSE),"")</f>
        <v/>
      </c>
      <c r="L71" s="23" t="str">
        <f>IFERROR(VLOOKUP(L69,祝日一覧!$A:$C,3,FALSE),"")</f>
        <v/>
      </c>
      <c r="M71" s="23" t="str">
        <f>IFERROR(VLOOKUP(M69,祝日一覧!$A:$C,3,FALSE),"")</f>
        <v/>
      </c>
      <c r="N71" s="23" t="str">
        <f>IFERROR(VLOOKUP(N69,祝日一覧!$A:$C,3,FALSE),"")</f>
        <v/>
      </c>
      <c r="O71" s="23" t="str">
        <f>IFERROR(VLOOKUP(O69,祝日一覧!$A:$C,3,FALSE),"")</f>
        <v/>
      </c>
      <c r="P71" s="23" t="str">
        <f>IFERROR(VLOOKUP(P69,祝日一覧!$A:$C,3,FALSE),"")</f>
        <v/>
      </c>
      <c r="Q71" s="23" t="str">
        <f>IFERROR(VLOOKUP(Q69,祝日一覧!$A:$C,3,FALSE),"")</f>
        <v/>
      </c>
      <c r="R71" s="23" t="str">
        <f>IFERROR(VLOOKUP(R69,祝日一覧!$A:$C,3,FALSE),"")</f>
        <v>敬老の日</v>
      </c>
      <c r="S71" s="23" t="str">
        <f>IFERROR(VLOOKUP(S69,祝日一覧!$A:$C,3,FALSE),"")</f>
        <v/>
      </c>
      <c r="T71" s="23" t="str">
        <f>IFERROR(VLOOKUP(T69,祝日一覧!$A:$C,3,FALSE),"")</f>
        <v/>
      </c>
      <c r="U71" s="23" t="str">
        <f>IFERROR(VLOOKUP(U69,祝日一覧!$A:$C,3,FALSE),"")</f>
        <v/>
      </c>
      <c r="V71" s="23" t="str">
        <f>IFERROR(VLOOKUP(V69,祝日一覧!$A:$C,3,FALSE),"")</f>
        <v/>
      </c>
      <c r="W71" s="23" t="str">
        <f>IFERROR(VLOOKUP(W69,祝日一覧!$A:$C,3,FALSE),"")</f>
        <v/>
      </c>
      <c r="X71" s="23" t="str">
        <f>IFERROR(VLOOKUP(X69,祝日一覧!$A:$C,3,FALSE),"")</f>
        <v>秋分の日</v>
      </c>
      <c r="Y71" s="23" t="str">
        <f>IFERROR(VLOOKUP(Y69,祝日一覧!$A:$C,3,FALSE),"")</f>
        <v>振替休日</v>
      </c>
      <c r="Z71" s="23" t="str">
        <f>IFERROR(VLOOKUP(Z69,祝日一覧!$A:$C,3,FALSE),"")</f>
        <v/>
      </c>
      <c r="AA71" s="23" t="str">
        <f>IFERROR(VLOOKUP(AA69,祝日一覧!$A:$C,3,FALSE),"")</f>
        <v/>
      </c>
      <c r="AB71" s="23" t="str">
        <f>IFERROR(VLOOKUP(AB69,祝日一覧!$A:$C,3,FALSE),"")</f>
        <v/>
      </c>
      <c r="AC71" s="23" t="str">
        <f>IFERROR(VLOOKUP(AC69,祝日一覧!$A:$C,3,FALSE),"")</f>
        <v/>
      </c>
      <c r="AD71" s="23" t="str">
        <f>IFERROR(VLOOKUP(AD69,祝日一覧!$A:$C,3,FALSE),"")</f>
        <v/>
      </c>
      <c r="AE71" s="23" t="str">
        <f>IFERROR(VLOOKUP(AE69,祝日一覧!$A:$C,3,FALSE),"")</f>
        <v/>
      </c>
      <c r="AF71" s="23" t="str">
        <f>IFERROR(VLOOKUP(AF69,祝日一覧!$A:$C,3,FALSE),"")</f>
        <v/>
      </c>
      <c r="AG71" s="71" t="str">
        <f>IFERROR(VLOOKUP(AG69,祝日一覧!$A:$C,3,FALSE),"")</f>
        <v/>
      </c>
      <c r="AH71" s="81"/>
      <c r="AI71" s="98"/>
      <c r="AJ71" s="107"/>
      <c r="AK71" s="116"/>
      <c r="AL71" s="141"/>
      <c r="AM71" s="154"/>
      <c r="AN71" s="170"/>
      <c r="AO71" s="178"/>
      <c r="AP71" s="186"/>
      <c r="AQ71" s="188"/>
      <c r="AR71" s="194"/>
      <c r="AS71" s="201"/>
    </row>
    <row r="72" spans="2:45" s="3" customFormat="1" ht="20.100000000000001" customHeight="1">
      <c r="B72" s="1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72"/>
      <c r="AH72" s="82"/>
      <c r="AI72" s="99"/>
      <c r="AJ72" s="108">
        <f>AVERAGE(AJ73:AJ78)</f>
        <v>0.31111111111111112</v>
      </c>
      <c r="AK72" s="117" t="str">
        <f>IF(AJ72&gt;=0.285,"達成","未")</f>
        <v>達成</v>
      </c>
      <c r="AL72" s="128"/>
      <c r="AM72" s="147">
        <f>AVERAGE(AM73:AM77)</f>
        <v>0.32700421940928265</v>
      </c>
      <c r="AN72" s="165" t="s">
        <v>47</v>
      </c>
      <c r="AO72" s="175" t="s">
        <v>74</v>
      </c>
      <c r="AP72" s="184" t="s">
        <v>64</v>
      </c>
      <c r="AQ72" s="192" t="s">
        <v>62</v>
      </c>
      <c r="AR72" s="192" t="s">
        <v>63</v>
      </c>
      <c r="AS72" s="199" t="s">
        <v>73</v>
      </c>
    </row>
    <row r="73" spans="2:45" s="3" customFormat="1" ht="20.100000000000001" customHeight="1">
      <c r="B73" s="14" t="str">
        <f>IF($R$5&lt;&gt;"",$R$5,"-")</f>
        <v>松江　氏</v>
      </c>
      <c r="C73" s="25"/>
      <c r="D73" s="25"/>
      <c r="E73" s="25"/>
      <c r="F73" s="25"/>
      <c r="G73" s="25" t="s">
        <v>44</v>
      </c>
      <c r="H73" s="25" t="s">
        <v>44</v>
      </c>
      <c r="I73" s="25"/>
      <c r="J73" s="25"/>
      <c r="K73" s="25"/>
      <c r="L73" s="25"/>
      <c r="M73" s="25" t="s">
        <v>44</v>
      </c>
      <c r="N73" s="25" t="s">
        <v>44</v>
      </c>
      <c r="O73" s="25"/>
      <c r="P73" s="25"/>
      <c r="Q73" s="25"/>
      <c r="R73" s="25"/>
      <c r="S73" s="25" t="s">
        <v>44</v>
      </c>
      <c r="T73" s="25" t="s">
        <v>44</v>
      </c>
      <c r="U73" s="25"/>
      <c r="V73" s="25"/>
      <c r="W73" s="25"/>
      <c r="X73" s="25"/>
      <c r="Y73" s="25" t="s">
        <v>44</v>
      </c>
      <c r="Z73" s="25" t="s">
        <v>44</v>
      </c>
      <c r="AA73" s="25"/>
      <c r="AB73" s="25"/>
      <c r="AC73" s="25"/>
      <c r="AD73" s="25"/>
      <c r="AE73" s="25"/>
      <c r="AF73" s="25"/>
      <c r="AG73" s="69"/>
      <c r="AH73" s="84">
        <v>0</v>
      </c>
      <c r="AI73" s="100">
        <f t="shared" ref="AI73:AI78" si="57">AQ73</f>
        <v>8</v>
      </c>
      <c r="AJ73" s="110">
        <f t="shared" ref="AJ73:AJ78" si="58">IFERROR(AI73/AO73,"")</f>
        <v>0.26666666666666666</v>
      </c>
      <c r="AK73" s="118" t="str">
        <f t="shared" ref="AK73:AK78" si="59">IFERROR(IF(B73="-",B73,IF(AI73/AO73&gt;=0.285,"達成","未")),"-")</f>
        <v>未</v>
      </c>
      <c r="AL73" s="137">
        <f t="shared" ref="AL73:AL78" si="60">AR73</f>
        <v>52</v>
      </c>
      <c r="AM73" s="148">
        <f t="shared" ref="AM73:AM78" si="61">IFERROR(AL73/AP73,"")</f>
        <v>0.32911392405063289</v>
      </c>
      <c r="AN73" s="163">
        <f>COUNT(C69:AG69)</f>
        <v>30</v>
      </c>
      <c r="AO73" s="173">
        <f t="shared" ref="AO73:AO78" si="62">IF(OR(B73="-",B73=""),0,IFERROR(AN73-AH73,))</f>
        <v>30</v>
      </c>
      <c r="AP73" s="173">
        <f t="shared" ref="AP73:AP78" si="63">AO73+AP61</f>
        <v>158</v>
      </c>
      <c r="AQ73" s="172">
        <f t="shared" ref="AQ73:AQ78" si="64">COUNTIF(C73:AG73,"○")</f>
        <v>8</v>
      </c>
      <c r="AR73" s="172">
        <f t="shared" ref="AR73:AR78" si="65">AR61+AQ73</f>
        <v>52</v>
      </c>
      <c r="AS73" s="200">
        <f>IF(AS74&gt;=1,0,IF(SUM(AO73:AO78)=0,1,IF(AK72="達成",1,0)))</f>
        <v>1</v>
      </c>
    </row>
    <row r="74" spans="2:45" s="3" customFormat="1" ht="20.100000000000001" customHeight="1">
      <c r="B74" s="15" t="str">
        <f>IF($S$5&lt;&gt;"",$S$5,"-")</f>
        <v>大田　氏</v>
      </c>
      <c r="C74" s="22" t="s">
        <v>44</v>
      </c>
      <c r="D74" s="22" t="s">
        <v>44</v>
      </c>
      <c r="E74" s="22"/>
      <c r="F74" s="22"/>
      <c r="G74" s="22"/>
      <c r="H74" s="22"/>
      <c r="I74" s="22" t="s">
        <v>44</v>
      </c>
      <c r="J74" s="22" t="s">
        <v>44</v>
      </c>
      <c r="K74" s="22"/>
      <c r="L74" s="22"/>
      <c r="M74" s="22"/>
      <c r="N74" s="22"/>
      <c r="O74" s="22" t="s">
        <v>44</v>
      </c>
      <c r="P74" s="22" t="s">
        <v>44</v>
      </c>
      <c r="Q74" s="22"/>
      <c r="R74" s="22"/>
      <c r="S74" s="22"/>
      <c r="T74" s="22"/>
      <c r="U74" s="22" t="s">
        <v>44</v>
      </c>
      <c r="V74" s="22" t="s">
        <v>44</v>
      </c>
      <c r="W74" s="22"/>
      <c r="X74" s="22"/>
      <c r="Y74" s="22"/>
      <c r="Z74" s="22"/>
      <c r="AA74" s="22" t="s">
        <v>44</v>
      </c>
      <c r="AB74" s="22" t="s">
        <v>44</v>
      </c>
      <c r="AC74" s="22"/>
      <c r="AD74" s="22"/>
      <c r="AE74" s="22"/>
      <c r="AF74" s="22"/>
      <c r="AG74" s="55"/>
      <c r="AH74" s="78">
        <v>0</v>
      </c>
      <c r="AI74" s="97">
        <f t="shared" si="57"/>
        <v>10</v>
      </c>
      <c r="AJ74" s="109">
        <f t="shared" si="58"/>
        <v>0.33333333333333331</v>
      </c>
      <c r="AK74" s="119" t="str">
        <f t="shared" si="59"/>
        <v>達成</v>
      </c>
      <c r="AL74" s="131">
        <f t="shared" si="60"/>
        <v>51</v>
      </c>
      <c r="AM74" s="149">
        <f t="shared" si="61"/>
        <v>0.32278481012658228</v>
      </c>
      <c r="AN74" s="163">
        <f>COUNT(C69:AG69)</f>
        <v>30</v>
      </c>
      <c r="AO74" s="173">
        <f t="shared" si="62"/>
        <v>30</v>
      </c>
      <c r="AP74" s="173">
        <f t="shared" si="63"/>
        <v>158</v>
      </c>
      <c r="AQ74" s="173">
        <f t="shared" si="64"/>
        <v>10</v>
      </c>
      <c r="AR74" s="173">
        <f t="shared" si="65"/>
        <v>51</v>
      </c>
      <c r="AS74" s="3">
        <f>COUNTIF(AH73:AH78,"手入力")</f>
        <v>0</v>
      </c>
    </row>
    <row r="75" spans="2:45" s="3" customFormat="1" ht="20.100000000000001" customHeight="1">
      <c r="B75" s="15" t="str">
        <f>IF($T$5&lt;&gt;"",$T$5,"-")</f>
        <v>浜田　氏</v>
      </c>
      <c r="C75" s="22"/>
      <c r="D75" s="22"/>
      <c r="E75" s="22" t="s">
        <v>44</v>
      </c>
      <c r="F75" s="22" t="s">
        <v>44</v>
      </c>
      <c r="G75" s="22"/>
      <c r="H75" s="22"/>
      <c r="I75" s="22"/>
      <c r="J75" s="22"/>
      <c r="K75" s="22" t="s">
        <v>44</v>
      </c>
      <c r="L75" s="22" t="s">
        <v>44</v>
      </c>
      <c r="M75" s="22"/>
      <c r="N75" s="22"/>
      <c r="O75" s="22"/>
      <c r="P75" s="22"/>
      <c r="Q75" s="22" t="s">
        <v>44</v>
      </c>
      <c r="R75" s="22" t="s">
        <v>44</v>
      </c>
      <c r="S75" s="22"/>
      <c r="T75" s="22"/>
      <c r="U75" s="22"/>
      <c r="V75" s="22"/>
      <c r="W75" s="22" t="s">
        <v>44</v>
      </c>
      <c r="X75" s="22" t="s">
        <v>44</v>
      </c>
      <c r="Y75" s="22"/>
      <c r="Z75" s="22"/>
      <c r="AA75" s="22"/>
      <c r="AB75" s="22"/>
      <c r="AC75" s="22" t="s">
        <v>44</v>
      </c>
      <c r="AD75" s="22" t="s">
        <v>44</v>
      </c>
      <c r="AE75" s="22"/>
      <c r="AF75" s="22"/>
      <c r="AG75" s="55"/>
      <c r="AH75" s="78">
        <v>0</v>
      </c>
      <c r="AI75" s="97">
        <f t="shared" si="57"/>
        <v>10</v>
      </c>
      <c r="AJ75" s="109">
        <f t="shared" si="58"/>
        <v>0.33333333333333331</v>
      </c>
      <c r="AK75" s="119" t="str">
        <f t="shared" si="59"/>
        <v>達成</v>
      </c>
      <c r="AL75" s="131">
        <f t="shared" si="60"/>
        <v>52</v>
      </c>
      <c r="AM75" s="149">
        <f t="shared" si="61"/>
        <v>0.32911392405063289</v>
      </c>
      <c r="AN75" s="163">
        <f>COUNT(C69:AG69)</f>
        <v>30</v>
      </c>
      <c r="AO75" s="173">
        <f t="shared" si="62"/>
        <v>30</v>
      </c>
      <c r="AP75" s="173">
        <f t="shared" si="63"/>
        <v>158</v>
      </c>
      <c r="AQ75" s="173">
        <f t="shared" si="64"/>
        <v>10</v>
      </c>
      <c r="AR75" s="173">
        <f t="shared" si="65"/>
        <v>52</v>
      </c>
      <c r="AS75" s="3"/>
    </row>
    <row r="76" spans="2:45" s="3" customFormat="1" ht="20.100000000000001" customHeight="1">
      <c r="B76" s="15" t="str">
        <f>IF($U$5&lt;&gt;"",$U$5,"-")</f>
        <v>-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55"/>
      <c r="AH76" s="78" t="str">
        <f>IF(B76="-",B76,"手入力")</f>
        <v>-</v>
      </c>
      <c r="AI76" s="97">
        <f t="shared" si="57"/>
        <v>0</v>
      </c>
      <c r="AJ76" s="109" t="str">
        <f t="shared" si="58"/>
        <v/>
      </c>
      <c r="AK76" s="119" t="str">
        <f t="shared" si="59"/>
        <v>-</v>
      </c>
      <c r="AL76" s="131">
        <f t="shared" si="60"/>
        <v>0</v>
      </c>
      <c r="AM76" s="149" t="str">
        <f t="shared" si="61"/>
        <v/>
      </c>
      <c r="AN76" s="163">
        <f>COUNT(C69:AG69)</f>
        <v>30</v>
      </c>
      <c r="AO76" s="173">
        <f t="shared" si="62"/>
        <v>0</v>
      </c>
      <c r="AP76" s="173">
        <f t="shared" si="63"/>
        <v>0</v>
      </c>
      <c r="AQ76" s="173">
        <f t="shared" si="64"/>
        <v>0</v>
      </c>
      <c r="AR76" s="173">
        <f t="shared" si="65"/>
        <v>0</v>
      </c>
      <c r="AS76" s="3"/>
    </row>
    <row r="77" spans="2:45" s="3" customFormat="1" ht="20.100000000000001" customHeight="1">
      <c r="B77" s="15" t="str">
        <f>IF($V$5&lt;&gt;"",$V$5,"-")</f>
        <v>-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55"/>
      <c r="AH77" s="78" t="str">
        <f>IF(B77="-",B77,"手入力")</f>
        <v>-</v>
      </c>
      <c r="AI77" s="97">
        <f t="shared" si="57"/>
        <v>0</v>
      </c>
      <c r="AJ77" s="109" t="str">
        <f t="shared" si="58"/>
        <v/>
      </c>
      <c r="AK77" s="119" t="str">
        <f t="shared" si="59"/>
        <v>-</v>
      </c>
      <c r="AL77" s="131">
        <f t="shared" si="60"/>
        <v>0</v>
      </c>
      <c r="AM77" s="149" t="str">
        <f t="shared" si="61"/>
        <v/>
      </c>
      <c r="AN77" s="163">
        <f>COUNT(C69:AG69)</f>
        <v>30</v>
      </c>
      <c r="AO77" s="173">
        <f t="shared" si="62"/>
        <v>0</v>
      </c>
      <c r="AP77" s="173">
        <f t="shared" si="63"/>
        <v>0</v>
      </c>
      <c r="AQ77" s="173">
        <f t="shared" si="64"/>
        <v>0</v>
      </c>
      <c r="AR77" s="173">
        <f t="shared" si="65"/>
        <v>0</v>
      </c>
      <c r="AS77" s="3"/>
    </row>
    <row r="78" spans="2:45" s="3" customFormat="1" ht="20.100000000000001" customHeight="1">
      <c r="B78" s="16" t="str">
        <f>IF($W$5&lt;&gt;"",$W$5,"-")</f>
        <v>-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70"/>
      <c r="AH78" s="79" t="str">
        <f>IF(B78="-",B78,"手入力")</f>
        <v>-</v>
      </c>
      <c r="AI78" s="99">
        <f t="shared" si="57"/>
        <v>0</v>
      </c>
      <c r="AJ78" s="108" t="str">
        <f t="shared" si="58"/>
        <v/>
      </c>
      <c r="AK78" s="117" t="str">
        <f t="shared" si="59"/>
        <v>-</v>
      </c>
      <c r="AL78" s="133">
        <f t="shared" si="60"/>
        <v>0</v>
      </c>
      <c r="AM78" s="147" t="str">
        <f t="shared" si="61"/>
        <v/>
      </c>
      <c r="AN78" s="163">
        <f>COUNT(C69:AG69)</f>
        <v>30</v>
      </c>
      <c r="AO78" s="173">
        <f t="shared" si="62"/>
        <v>0</v>
      </c>
      <c r="AP78" s="173">
        <f t="shared" si="63"/>
        <v>0</v>
      </c>
      <c r="AQ78" s="173">
        <f t="shared" si="64"/>
        <v>0</v>
      </c>
      <c r="AR78" s="173">
        <f t="shared" si="65"/>
        <v>0</v>
      </c>
      <c r="AS78" s="3"/>
    </row>
    <row r="79" spans="2:45" ht="14.25">
      <c r="AR79" s="4"/>
    </row>
    <row r="80" spans="2:45" ht="13.5" customHeight="1">
      <c r="B80" s="10" t="s">
        <v>6</v>
      </c>
      <c r="C80" s="20">
        <f>DATE(YEAR(C68),MONTH(C68)+1,DAY(C68))</f>
        <v>45566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76" t="s">
        <v>31</v>
      </c>
      <c r="AI80" s="96" t="s">
        <v>20</v>
      </c>
      <c r="AJ80" s="105"/>
      <c r="AK80" s="114"/>
      <c r="AL80" s="138" t="s">
        <v>15</v>
      </c>
      <c r="AM80" s="151"/>
      <c r="AN80" s="167" t="s">
        <v>30</v>
      </c>
      <c r="AO80" s="171" t="s">
        <v>33</v>
      </c>
      <c r="AP80" s="181" t="s">
        <v>1</v>
      </c>
      <c r="AQ80" s="187"/>
      <c r="AR80" s="159"/>
    </row>
    <row r="81" spans="2:45">
      <c r="B81" s="11" t="s">
        <v>9</v>
      </c>
      <c r="C81" s="21">
        <f>DATE(YEAR(C80),MONTH(C80),DAY(C80))</f>
        <v>45566</v>
      </c>
      <c r="D81" s="21">
        <f t="shared" ref="D81:AG81" si="66">IF(MONTH(DATE(YEAR(C81),MONTH(C81),DAY(C81)+1))=MONTH($C80),DATE(YEAR(C81),MONTH(C81),DAY(C81)+1),"")</f>
        <v>45567</v>
      </c>
      <c r="E81" s="21">
        <f t="shared" si="66"/>
        <v>45568</v>
      </c>
      <c r="F81" s="32">
        <f t="shared" si="66"/>
        <v>45569</v>
      </c>
      <c r="G81" s="21">
        <f t="shared" si="66"/>
        <v>45570</v>
      </c>
      <c r="H81" s="21">
        <f t="shared" si="66"/>
        <v>45571</v>
      </c>
      <c r="I81" s="21">
        <f t="shared" si="66"/>
        <v>45572</v>
      </c>
      <c r="J81" s="21">
        <f t="shared" si="66"/>
        <v>45573</v>
      </c>
      <c r="K81" s="21">
        <f t="shared" si="66"/>
        <v>45574</v>
      </c>
      <c r="L81" s="21">
        <f t="shared" si="66"/>
        <v>45575</v>
      </c>
      <c r="M81" s="21">
        <f t="shared" si="66"/>
        <v>45576</v>
      </c>
      <c r="N81" s="21">
        <f t="shared" si="66"/>
        <v>45577</v>
      </c>
      <c r="O81" s="21">
        <f t="shared" si="66"/>
        <v>45578</v>
      </c>
      <c r="P81" s="21">
        <f t="shared" si="66"/>
        <v>45579</v>
      </c>
      <c r="Q81" s="21">
        <f t="shared" si="66"/>
        <v>45580</v>
      </c>
      <c r="R81" s="21">
        <f t="shared" si="66"/>
        <v>45581</v>
      </c>
      <c r="S81" s="21">
        <f t="shared" si="66"/>
        <v>45582</v>
      </c>
      <c r="T81" s="21">
        <f t="shared" si="66"/>
        <v>45583</v>
      </c>
      <c r="U81" s="21">
        <f t="shared" si="66"/>
        <v>45584</v>
      </c>
      <c r="V81" s="21">
        <f t="shared" si="66"/>
        <v>45585</v>
      </c>
      <c r="W81" s="21">
        <f t="shared" si="66"/>
        <v>45586</v>
      </c>
      <c r="X81" s="21">
        <f t="shared" si="66"/>
        <v>45587</v>
      </c>
      <c r="Y81" s="21">
        <f t="shared" si="66"/>
        <v>45588</v>
      </c>
      <c r="Z81" s="21">
        <f t="shared" si="66"/>
        <v>45589</v>
      </c>
      <c r="AA81" s="21">
        <f t="shared" si="66"/>
        <v>45590</v>
      </c>
      <c r="AB81" s="21">
        <f t="shared" si="66"/>
        <v>45591</v>
      </c>
      <c r="AC81" s="21">
        <f t="shared" si="66"/>
        <v>45592</v>
      </c>
      <c r="AD81" s="21">
        <f t="shared" si="66"/>
        <v>45593</v>
      </c>
      <c r="AE81" s="21">
        <f t="shared" si="66"/>
        <v>45594</v>
      </c>
      <c r="AF81" s="21">
        <f t="shared" si="66"/>
        <v>45595</v>
      </c>
      <c r="AG81" s="67">
        <f t="shared" si="66"/>
        <v>45596</v>
      </c>
      <c r="AH81" s="77"/>
      <c r="AI81" s="97"/>
      <c r="AJ81" s="106"/>
      <c r="AK81" s="115"/>
      <c r="AL81" s="139"/>
      <c r="AM81" s="152"/>
      <c r="AN81" s="168"/>
      <c r="AO81" s="172"/>
      <c r="AP81" s="182"/>
      <c r="AQ81" s="187"/>
      <c r="AR81" s="159"/>
    </row>
    <row r="82" spans="2:45">
      <c r="B82" s="11" t="s">
        <v>3</v>
      </c>
      <c r="C82" s="22" t="str">
        <f t="shared" ref="C82:AG82" si="67">TEXT(C81,"aaa")</f>
        <v>火</v>
      </c>
      <c r="D82" s="22" t="str">
        <f t="shared" si="67"/>
        <v>水</v>
      </c>
      <c r="E82" s="22" t="str">
        <f t="shared" si="67"/>
        <v>木</v>
      </c>
      <c r="F82" s="33" t="str">
        <f t="shared" si="67"/>
        <v>金</v>
      </c>
      <c r="G82" s="22" t="str">
        <f t="shared" si="67"/>
        <v>土</v>
      </c>
      <c r="H82" s="22" t="str">
        <f t="shared" si="67"/>
        <v>日</v>
      </c>
      <c r="I82" s="22" t="str">
        <f t="shared" si="67"/>
        <v>月</v>
      </c>
      <c r="J82" s="22" t="str">
        <f t="shared" si="67"/>
        <v>火</v>
      </c>
      <c r="K82" s="22" t="str">
        <f t="shared" si="67"/>
        <v>水</v>
      </c>
      <c r="L82" s="22" t="str">
        <f t="shared" si="67"/>
        <v>木</v>
      </c>
      <c r="M82" s="22" t="str">
        <f t="shared" si="67"/>
        <v>金</v>
      </c>
      <c r="N82" s="22" t="str">
        <f t="shared" si="67"/>
        <v>土</v>
      </c>
      <c r="O82" s="22" t="str">
        <f t="shared" si="67"/>
        <v>日</v>
      </c>
      <c r="P82" s="22" t="str">
        <f t="shared" si="67"/>
        <v>月</v>
      </c>
      <c r="Q82" s="22" t="str">
        <f t="shared" si="67"/>
        <v>火</v>
      </c>
      <c r="R82" s="22" t="str">
        <f t="shared" si="67"/>
        <v>水</v>
      </c>
      <c r="S82" s="22" t="str">
        <f t="shared" si="67"/>
        <v>木</v>
      </c>
      <c r="T82" s="22" t="str">
        <f t="shared" si="67"/>
        <v>金</v>
      </c>
      <c r="U82" s="22" t="str">
        <f t="shared" si="67"/>
        <v>土</v>
      </c>
      <c r="V82" s="22" t="str">
        <f t="shared" si="67"/>
        <v>日</v>
      </c>
      <c r="W82" s="22" t="str">
        <f t="shared" si="67"/>
        <v>月</v>
      </c>
      <c r="X82" s="22" t="str">
        <f t="shared" si="67"/>
        <v>火</v>
      </c>
      <c r="Y82" s="22" t="str">
        <f t="shared" si="67"/>
        <v>水</v>
      </c>
      <c r="Z82" s="22" t="str">
        <f t="shared" si="67"/>
        <v>木</v>
      </c>
      <c r="AA82" s="22" t="str">
        <f t="shared" si="67"/>
        <v>金</v>
      </c>
      <c r="AB82" s="22" t="str">
        <f t="shared" si="67"/>
        <v>土</v>
      </c>
      <c r="AC82" s="22" t="str">
        <f t="shared" si="67"/>
        <v>日</v>
      </c>
      <c r="AD82" s="22" t="str">
        <f t="shared" si="67"/>
        <v>月</v>
      </c>
      <c r="AE82" s="22" t="str">
        <f t="shared" si="67"/>
        <v>火</v>
      </c>
      <c r="AF82" s="22" t="str">
        <f t="shared" si="67"/>
        <v>水</v>
      </c>
      <c r="AG82" s="55" t="str">
        <f t="shared" si="67"/>
        <v>木</v>
      </c>
      <c r="AH82" s="77"/>
      <c r="AI82" s="98" t="s">
        <v>45</v>
      </c>
      <c r="AJ82" s="107" t="s">
        <v>19</v>
      </c>
      <c r="AK82" s="116" t="s">
        <v>58</v>
      </c>
      <c r="AL82" s="140" t="s">
        <v>45</v>
      </c>
      <c r="AM82" s="153" t="s">
        <v>22</v>
      </c>
      <c r="AN82" s="167">
        <f>COUNT(C81:AG81)</f>
        <v>31</v>
      </c>
      <c r="AO82" s="171">
        <f>AN82-AH82</f>
        <v>31</v>
      </c>
      <c r="AP82" s="171">
        <f>SUM(AO$8:AO84)</f>
        <v>688</v>
      </c>
      <c r="AQ82" s="186"/>
      <c r="AR82" s="193"/>
    </row>
    <row r="83" spans="2:45" s="5" customFormat="1" ht="62.45" customHeight="1">
      <c r="B83" s="12" t="s">
        <v>11</v>
      </c>
      <c r="C83" s="23" t="str">
        <f>IFERROR(VLOOKUP(C81,祝日一覧!$A:$C,3,FALSE),"")</f>
        <v/>
      </c>
      <c r="D83" s="23" t="str">
        <f>IFERROR(VLOOKUP(D81,祝日一覧!$A:$C,3,FALSE),"")</f>
        <v/>
      </c>
      <c r="E83" s="23" t="str">
        <f>IFERROR(VLOOKUP(E81,祝日一覧!$A:$C,3,FALSE),"")</f>
        <v/>
      </c>
      <c r="F83" s="23" t="str">
        <f>IFERROR(VLOOKUP(F81,祝日一覧!$A:$C,3,FALSE),"")</f>
        <v/>
      </c>
      <c r="G83" s="23" t="str">
        <f>IFERROR(VLOOKUP(G81,祝日一覧!$A:$C,3,FALSE),"")</f>
        <v/>
      </c>
      <c r="H83" s="23" t="str">
        <f>IFERROR(VLOOKUP(H81,祝日一覧!$A:$C,3,FALSE),"")</f>
        <v/>
      </c>
      <c r="I83" s="23" t="str">
        <f>IFERROR(VLOOKUP(I81,祝日一覧!$A:$C,3,FALSE),"")</f>
        <v/>
      </c>
      <c r="J83" s="23" t="str">
        <f>IFERROR(VLOOKUP(J81,祝日一覧!$A:$C,3,FALSE),"")</f>
        <v/>
      </c>
      <c r="K83" s="23" t="str">
        <f>IFERROR(VLOOKUP(K81,祝日一覧!$A:$C,3,FALSE),"")</f>
        <v/>
      </c>
      <c r="L83" s="23" t="str">
        <f>IFERROR(VLOOKUP(L81,祝日一覧!$A:$C,3,FALSE),"")</f>
        <v/>
      </c>
      <c r="M83" s="23" t="str">
        <f>IFERROR(VLOOKUP(M81,祝日一覧!$A:$C,3,FALSE),"")</f>
        <v/>
      </c>
      <c r="N83" s="23" t="str">
        <f>IFERROR(VLOOKUP(N81,祝日一覧!$A:$C,3,FALSE),"")</f>
        <v/>
      </c>
      <c r="O83" s="23" t="str">
        <f>IFERROR(VLOOKUP(O81,祝日一覧!$A:$C,3,FALSE),"")</f>
        <v/>
      </c>
      <c r="P83" s="23" t="str">
        <f>IFERROR(VLOOKUP(P81,祝日一覧!$A:$C,3,FALSE),"")</f>
        <v>体育の日</v>
      </c>
      <c r="Q83" s="23" t="str">
        <f>IFERROR(VLOOKUP(Q81,祝日一覧!$A:$C,3,FALSE),"")</f>
        <v/>
      </c>
      <c r="R83" s="23" t="str">
        <f>IFERROR(VLOOKUP(R81,祝日一覧!$A:$C,3,FALSE),"")</f>
        <v/>
      </c>
      <c r="S83" s="23" t="str">
        <f>IFERROR(VLOOKUP(S81,祝日一覧!$A:$C,3,FALSE),"")</f>
        <v/>
      </c>
      <c r="T83" s="23" t="str">
        <f>IFERROR(VLOOKUP(T81,祝日一覧!$A:$C,3,FALSE),"")</f>
        <v/>
      </c>
      <c r="U83" s="23" t="str">
        <f>IFERROR(VLOOKUP(U81,祝日一覧!$A:$C,3,FALSE),"")</f>
        <v/>
      </c>
      <c r="V83" s="23" t="str">
        <f>IFERROR(VLOOKUP(V81,祝日一覧!$A:$C,3,FALSE),"")</f>
        <v/>
      </c>
      <c r="W83" s="23" t="str">
        <f>IFERROR(VLOOKUP(W81,祝日一覧!$A:$C,3,FALSE),"")</f>
        <v/>
      </c>
      <c r="X83" s="23" t="str">
        <f>IFERROR(VLOOKUP(X81,祝日一覧!$A:$C,3,FALSE),"")</f>
        <v/>
      </c>
      <c r="Y83" s="23" t="str">
        <f>IFERROR(VLOOKUP(Y81,祝日一覧!$A:$C,3,FALSE),"")</f>
        <v/>
      </c>
      <c r="Z83" s="23" t="str">
        <f>IFERROR(VLOOKUP(Z81,祝日一覧!$A:$C,3,FALSE),"")</f>
        <v/>
      </c>
      <c r="AA83" s="23" t="str">
        <f>IFERROR(VLOOKUP(AA81,祝日一覧!$A:$C,3,FALSE),"")</f>
        <v/>
      </c>
      <c r="AB83" s="23" t="str">
        <f>IFERROR(VLOOKUP(AB81,祝日一覧!$A:$C,3,FALSE),"")</f>
        <v/>
      </c>
      <c r="AC83" s="23" t="str">
        <f>IFERROR(VLOOKUP(AC81,祝日一覧!$A:$C,3,FALSE),"")</f>
        <v/>
      </c>
      <c r="AD83" s="23" t="str">
        <f>IFERROR(VLOOKUP(AD81,祝日一覧!$A:$C,3,FALSE),"")</f>
        <v/>
      </c>
      <c r="AE83" s="23" t="str">
        <f>IFERROR(VLOOKUP(AE81,祝日一覧!$A:$C,3,FALSE),"")</f>
        <v/>
      </c>
      <c r="AF83" s="23" t="str">
        <f>IFERROR(VLOOKUP(AF81,祝日一覧!$A:$C,3,FALSE),"")</f>
        <v/>
      </c>
      <c r="AG83" s="71" t="str">
        <f>IFERROR(VLOOKUP(AG81,祝日一覧!$A:$C,3,FALSE),"")</f>
        <v/>
      </c>
      <c r="AH83" s="77"/>
      <c r="AI83" s="98"/>
      <c r="AJ83" s="107"/>
      <c r="AK83" s="116"/>
      <c r="AL83" s="141"/>
      <c r="AM83" s="154"/>
      <c r="AN83" s="168"/>
      <c r="AO83" s="172"/>
      <c r="AP83" s="172"/>
      <c r="AQ83" s="188"/>
      <c r="AR83" s="194"/>
      <c r="AS83" s="201"/>
    </row>
    <row r="84" spans="2:45" s="3" customFormat="1" ht="20.100000000000001" customHeight="1">
      <c r="B84" s="1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68"/>
      <c r="AH84" s="83"/>
      <c r="AI84" s="99"/>
      <c r="AJ84" s="108" t="e">
        <f>AVERAGE(AJ85:AJ90)</f>
        <v>#DIV/0!</v>
      </c>
      <c r="AK84" s="117" t="e">
        <f>IF(AJ84&gt;=0.285,"達成","未")</f>
        <v>#DIV/0!</v>
      </c>
      <c r="AL84" s="128"/>
      <c r="AM84" s="147">
        <f>AVERAGE(AM85:AM89)</f>
        <v>0.32700421940928265</v>
      </c>
      <c r="AN84" s="165" t="s">
        <v>47</v>
      </c>
      <c r="AO84" s="175" t="s">
        <v>74</v>
      </c>
      <c r="AP84" s="184" t="s">
        <v>64</v>
      </c>
      <c r="AQ84" s="192" t="s">
        <v>62</v>
      </c>
      <c r="AR84" s="192" t="s">
        <v>63</v>
      </c>
      <c r="AS84" s="199" t="s">
        <v>73</v>
      </c>
    </row>
    <row r="85" spans="2:45" s="3" customFormat="1" ht="20.100000000000001" customHeight="1">
      <c r="B85" s="14" t="str">
        <f>IF($R$5&lt;&gt;"",$R$5,"-")</f>
        <v>松江　氏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69"/>
      <c r="AH85" s="84" t="str">
        <f t="shared" ref="AH85:AH90" si="68">IF(B85="-",B85,"手入力")</f>
        <v>手入力</v>
      </c>
      <c r="AI85" s="100">
        <f t="shared" ref="AI85:AI90" si="69">AQ85</f>
        <v>0</v>
      </c>
      <c r="AJ85" s="110" t="str">
        <f t="shared" ref="AJ85:AJ90" si="70">IFERROR(AI85/AO85,"")</f>
        <v/>
      </c>
      <c r="AK85" s="118" t="str">
        <f t="shared" ref="AK85:AK90" si="71">IFERROR(IF(B85="-",B85,IF(AI85/AO85&gt;=0.285,"達成","未")),"-")</f>
        <v>-</v>
      </c>
      <c r="AL85" s="137">
        <f t="shared" ref="AL85:AL90" si="72">AR85</f>
        <v>52</v>
      </c>
      <c r="AM85" s="148">
        <f t="shared" ref="AM85:AM90" si="73">IFERROR(AL85/AP85,"")</f>
        <v>0.32911392405063289</v>
      </c>
      <c r="AN85" s="163">
        <f>COUNT(C81:AG81)</f>
        <v>31</v>
      </c>
      <c r="AO85" s="173">
        <f t="shared" ref="AO85:AO90" si="74">IF(OR(B85="-",B85=""),0,IFERROR(AN85-AH85,))</f>
        <v>0</v>
      </c>
      <c r="AP85" s="173">
        <f t="shared" ref="AP85:AP90" si="75">AO85+AP73</f>
        <v>158</v>
      </c>
      <c r="AQ85" s="172">
        <f t="shared" ref="AQ85:AQ90" si="76">COUNTIF(C85:AG85,"○")</f>
        <v>0</v>
      </c>
      <c r="AR85" s="172">
        <f t="shared" ref="AR85:AR90" si="77">AR73+AQ85</f>
        <v>52</v>
      </c>
      <c r="AS85" s="200">
        <f>IF(AS86&gt;=1,0,IF(SUM(AO85:AO90)=0,1,IF(AK84="達成",1,0)))</f>
        <v>0</v>
      </c>
    </row>
    <row r="86" spans="2:45" s="3" customFormat="1" ht="20.100000000000001" customHeight="1">
      <c r="B86" s="15" t="str">
        <f>IF($S$5&lt;&gt;"",$S$5,"-")</f>
        <v>大田　氏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55"/>
      <c r="AH86" s="78" t="str">
        <f t="shared" si="68"/>
        <v>手入力</v>
      </c>
      <c r="AI86" s="97">
        <f t="shared" si="69"/>
        <v>0</v>
      </c>
      <c r="AJ86" s="109" t="str">
        <f t="shared" si="70"/>
        <v/>
      </c>
      <c r="AK86" s="119" t="str">
        <f t="shared" si="71"/>
        <v>-</v>
      </c>
      <c r="AL86" s="131">
        <f t="shared" si="72"/>
        <v>51</v>
      </c>
      <c r="AM86" s="149">
        <f t="shared" si="73"/>
        <v>0.32278481012658228</v>
      </c>
      <c r="AN86" s="163">
        <f>COUNT(C81:AG81)</f>
        <v>31</v>
      </c>
      <c r="AO86" s="173">
        <f t="shared" si="74"/>
        <v>0</v>
      </c>
      <c r="AP86" s="173">
        <f t="shared" si="75"/>
        <v>158</v>
      </c>
      <c r="AQ86" s="173">
        <f t="shared" si="76"/>
        <v>0</v>
      </c>
      <c r="AR86" s="173">
        <f t="shared" si="77"/>
        <v>51</v>
      </c>
      <c r="AS86" s="3">
        <f>COUNTIF(AH85:AH90,"手入力")</f>
        <v>3</v>
      </c>
    </row>
    <row r="87" spans="2:45" s="3" customFormat="1" ht="20.100000000000001" customHeight="1">
      <c r="B87" s="15" t="str">
        <f>IF($T$5&lt;&gt;"",$T$5,"-")</f>
        <v>浜田　氏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55"/>
      <c r="AH87" s="78" t="str">
        <f t="shared" si="68"/>
        <v>手入力</v>
      </c>
      <c r="AI87" s="97">
        <f t="shared" si="69"/>
        <v>0</v>
      </c>
      <c r="AJ87" s="109" t="str">
        <f t="shared" si="70"/>
        <v/>
      </c>
      <c r="AK87" s="119" t="str">
        <f t="shared" si="71"/>
        <v>-</v>
      </c>
      <c r="AL87" s="131">
        <f t="shared" si="72"/>
        <v>52</v>
      </c>
      <c r="AM87" s="149">
        <f t="shared" si="73"/>
        <v>0.32911392405063289</v>
      </c>
      <c r="AN87" s="163">
        <f>COUNT(C81:AG81)</f>
        <v>31</v>
      </c>
      <c r="AO87" s="173">
        <f t="shared" si="74"/>
        <v>0</v>
      </c>
      <c r="AP87" s="173">
        <f t="shared" si="75"/>
        <v>158</v>
      </c>
      <c r="AQ87" s="173">
        <f t="shared" si="76"/>
        <v>0</v>
      </c>
      <c r="AR87" s="173">
        <f t="shared" si="77"/>
        <v>52</v>
      </c>
      <c r="AS87" s="3"/>
    </row>
    <row r="88" spans="2:45" s="3" customFormat="1" ht="20.100000000000001" customHeight="1">
      <c r="B88" s="15" t="str">
        <f>IF($U$5&lt;&gt;"",$U$5,"-")</f>
        <v>-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55"/>
      <c r="AH88" s="78" t="str">
        <f t="shared" si="68"/>
        <v>-</v>
      </c>
      <c r="AI88" s="97">
        <f t="shared" si="69"/>
        <v>0</v>
      </c>
      <c r="AJ88" s="109" t="str">
        <f t="shared" si="70"/>
        <v/>
      </c>
      <c r="AK88" s="119" t="str">
        <f t="shared" si="71"/>
        <v>-</v>
      </c>
      <c r="AL88" s="131">
        <f t="shared" si="72"/>
        <v>0</v>
      </c>
      <c r="AM88" s="149" t="str">
        <f t="shared" si="73"/>
        <v/>
      </c>
      <c r="AN88" s="163">
        <f>COUNT(C81:AG81)</f>
        <v>31</v>
      </c>
      <c r="AO88" s="173">
        <f t="shared" si="74"/>
        <v>0</v>
      </c>
      <c r="AP88" s="173">
        <f t="shared" si="75"/>
        <v>0</v>
      </c>
      <c r="AQ88" s="173">
        <f t="shared" si="76"/>
        <v>0</v>
      </c>
      <c r="AR88" s="173">
        <f t="shared" si="77"/>
        <v>0</v>
      </c>
      <c r="AS88" s="3"/>
    </row>
    <row r="89" spans="2:45" s="3" customFormat="1" ht="20.100000000000001" customHeight="1">
      <c r="B89" s="15" t="str">
        <f>IF($V$5&lt;&gt;"",$V$5,"-")</f>
        <v>-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55"/>
      <c r="AH89" s="78" t="str">
        <f t="shared" si="68"/>
        <v>-</v>
      </c>
      <c r="AI89" s="97">
        <f t="shared" si="69"/>
        <v>0</v>
      </c>
      <c r="AJ89" s="109" t="str">
        <f t="shared" si="70"/>
        <v/>
      </c>
      <c r="AK89" s="119" t="str">
        <f t="shared" si="71"/>
        <v>-</v>
      </c>
      <c r="AL89" s="131">
        <f t="shared" si="72"/>
        <v>0</v>
      </c>
      <c r="AM89" s="149" t="str">
        <f t="shared" si="73"/>
        <v/>
      </c>
      <c r="AN89" s="163">
        <f>COUNT(C81:AG81)</f>
        <v>31</v>
      </c>
      <c r="AO89" s="173">
        <f t="shared" si="74"/>
        <v>0</v>
      </c>
      <c r="AP89" s="173">
        <f t="shared" si="75"/>
        <v>0</v>
      </c>
      <c r="AQ89" s="173">
        <f t="shared" si="76"/>
        <v>0</v>
      </c>
      <c r="AR89" s="173">
        <f t="shared" si="77"/>
        <v>0</v>
      </c>
      <c r="AS89" s="3"/>
    </row>
    <row r="90" spans="2:45" s="3" customFormat="1" ht="20.100000000000001" customHeight="1">
      <c r="B90" s="16" t="str">
        <f>IF($W$5&lt;&gt;"",$W$5,"-")</f>
        <v>-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70"/>
      <c r="AH90" s="79" t="str">
        <f t="shared" si="68"/>
        <v>-</v>
      </c>
      <c r="AI90" s="99">
        <f t="shared" si="69"/>
        <v>0</v>
      </c>
      <c r="AJ90" s="108" t="str">
        <f t="shared" si="70"/>
        <v/>
      </c>
      <c r="AK90" s="117" t="str">
        <f t="shared" si="71"/>
        <v>-</v>
      </c>
      <c r="AL90" s="133">
        <f t="shared" si="72"/>
        <v>0</v>
      </c>
      <c r="AM90" s="147" t="str">
        <f t="shared" si="73"/>
        <v/>
      </c>
      <c r="AN90" s="163">
        <f>COUNT(C81:AG81)</f>
        <v>31</v>
      </c>
      <c r="AO90" s="173">
        <f t="shared" si="74"/>
        <v>0</v>
      </c>
      <c r="AP90" s="173">
        <f t="shared" si="75"/>
        <v>0</v>
      </c>
      <c r="AQ90" s="173">
        <f t="shared" si="76"/>
        <v>0</v>
      </c>
      <c r="AR90" s="173">
        <f t="shared" si="77"/>
        <v>0</v>
      </c>
      <c r="AS90" s="3"/>
    </row>
    <row r="91" spans="2:45" ht="14.25">
      <c r="AR91" s="4"/>
    </row>
    <row r="92" spans="2:45" ht="13.5" customHeight="1">
      <c r="B92" s="10" t="s">
        <v>6</v>
      </c>
      <c r="C92" s="20">
        <f>DATE(YEAR(C80),MONTH(C80)+1,DAY(C80))</f>
        <v>45597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76" t="s">
        <v>31</v>
      </c>
      <c r="AI92" s="96" t="s">
        <v>20</v>
      </c>
      <c r="AJ92" s="105"/>
      <c r="AK92" s="114"/>
      <c r="AL92" s="138" t="s">
        <v>15</v>
      </c>
      <c r="AM92" s="151"/>
      <c r="AN92" s="167" t="s">
        <v>30</v>
      </c>
      <c r="AO92" s="171" t="s">
        <v>33</v>
      </c>
      <c r="AP92" s="181" t="s">
        <v>1</v>
      </c>
      <c r="AQ92" s="187"/>
      <c r="AR92" s="159"/>
    </row>
    <row r="93" spans="2:45">
      <c r="B93" s="11" t="s">
        <v>9</v>
      </c>
      <c r="C93" s="21">
        <f>DATE(YEAR(C92),MONTH(C92),DAY(C92))</f>
        <v>45597</v>
      </c>
      <c r="D93" s="21">
        <f t="shared" ref="D93:AG93" si="78">IF(MONTH(DATE(YEAR(C93),MONTH(C93),DAY(C93)+1))=MONTH($C92),DATE(YEAR(C93),MONTH(C93),DAY(C93)+1),"")</f>
        <v>45598</v>
      </c>
      <c r="E93" s="21">
        <f t="shared" si="78"/>
        <v>45599</v>
      </c>
      <c r="F93" s="32">
        <f t="shared" si="78"/>
        <v>45600</v>
      </c>
      <c r="G93" s="21">
        <f t="shared" si="78"/>
        <v>45601</v>
      </c>
      <c r="H93" s="21">
        <f t="shared" si="78"/>
        <v>45602</v>
      </c>
      <c r="I93" s="21">
        <f t="shared" si="78"/>
        <v>45603</v>
      </c>
      <c r="J93" s="21">
        <f t="shared" si="78"/>
        <v>45604</v>
      </c>
      <c r="K93" s="21">
        <f t="shared" si="78"/>
        <v>45605</v>
      </c>
      <c r="L93" s="21">
        <f t="shared" si="78"/>
        <v>45606</v>
      </c>
      <c r="M93" s="21">
        <f t="shared" si="78"/>
        <v>45607</v>
      </c>
      <c r="N93" s="21">
        <f t="shared" si="78"/>
        <v>45608</v>
      </c>
      <c r="O93" s="21">
        <f t="shared" si="78"/>
        <v>45609</v>
      </c>
      <c r="P93" s="21">
        <f t="shared" si="78"/>
        <v>45610</v>
      </c>
      <c r="Q93" s="21">
        <f t="shared" si="78"/>
        <v>45611</v>
      </c>
      <c r="R93" s="21">
        <f t="shared" si="78"/>
        <v>45612</v>
      </c>
      <c r="S93" s="21">
        <f t="shared" si="78"/>
        <v>45613</v>
      </c>
      <c r="T93" s="21">
        <f t="shared" si="78"/>
        <v>45614</v>
      </c>
      <c r="U93" s="21">
        <f t="shared" si="78"/>
        <v>45615</v>
      </c>
      <c r="V93" s="21">
        <f t="shared" si="78"/>
        <v>45616</v>
      </c>
      <c r="W93" s="21">
        <f t="shared" si="78"/>
        <v>45617</v>
      </c>
      <c r="X93" s="21">
        <f t="shared" si="78"/>
        <v>45618</v>
      </c>
      <c r="Y93" s="21">
        <f t="shared" si="78"/>
        <v>45619</v>
      </c>
      <c r="Z93" s="21">
        <f t="shared" si="78"/>
        <v>45620</v>
      </c>
      <c r="AA93" s="21">
        <f t="shared" si="78"/>
        <v>45621</v>
      </c>
      <c r="AB93" s="21">
        <f t="shared" si="78"/>
        <v>45622</v>
      </c>
      <c r="AC93" s="21">
        <f t="shared" si="78"/>
        <v>45623</v>
      </c>
      <c r="AD93" s="21">
        <f t="shared" si="78"/>
        <v>45624</v>
      </c>
      <c r="AE93" s="21">
        <f t="shared" si="78"/>
        <v>45625</v>
      </c>
      <c r="AF93" s="21">
        <f t="shared" si="78"/>
        <v>45626</v>
      </c>
      <c r="AG93" s="67" t="str">
        <f t="shared" si="78"/>
        <v/>
      </c>
      <c r="AH93" s="77"/>
      <c r="AI93" s="97"/>
      <c r="AJ93" s="106"/>
      <c r="AK93" s="115"/>
      <c r="AL93" s="139"/>
      <c r="AM93" s="152"/>
      <c r="AN93" s="168"/>
      <c r="AO93" s="172"/>
      <c r="AP93" s="182"/>
      <c r="AQ93" s="187"/>
      <c r="AR93" s="159"/>
    </row>
    <row r="94" spans="2:45">
      <c r="B94" s="11" t="s">
        <v>3</v>
      </c>
      <c r="C94" s="22" t="str">
        <f t="shared" ref="C94:AG94" si="79">TEXT(C93,"aaa")</f>
        <v>金</v>
      </c>
      <c r="D94" s="22" t="str">
        <f t="shared" si="79"/>
        <v>土</v>
      </c>
      <c r="E94" s="22" t="str">
        <f t="shared" si="79"/>
        <v>日</v>
      </c>
      <c r="F94" s="33" t="str">
        <f t="shared" si="79"/>
        <v>月</v>
      </c>
      <c r="G94" s="22" t="str">
        <f t="shared" si="79"/>
        <v>火</v>
      </c>
      <c r="H94" s="22" t="str">
        <f t="shared" si="79"/>
        <v>水</v>
      </c>
      <c r="I94" s="22" t="str">
        <f t="shared" si="79"/>
        <v>木</v>
      </c>
      <c r="J94" s="22" t="str">
        <f t="shared" si="79"/>
        <v>金</v>
      </c>
      <c r="K94" s="22" t="str">
        <f t="shared" si="79"/>
        <v>土</v>
      </c>
      <c r="L94" s="22" t="str">
        <f t="shared" si="79"/>
        <v>日</v>
      </c>
      <c r="M94" s="22" t="str">
        <f t="shared" si="79"/>
        <v>月</v>
      </c>
      <c r="N94" s="22" t="str">
        <f t="shared" si="79"/>
        <v>火</v>
      </c>
      <c r="O94" s="22" t="str">
        <f t="shared" si="79"/>
        <v>水</v>
      </c>
      <c r="P94" s="22" t="str">
        <f t="shared" si="79"/>
        <v>木</v>
      </c>
      <c r="Q94" s="22" t="str">
        <f t="shared" si="79"/>
        <v>金</v>
      </c>
      <c r="R94" s="22" t="str">
        <f t="shared" si="79"/>
        <v>土</v>
      </c>
      <c r="S94" s="22" t="str">
        <f t="shared" si="79"/>
        <v>日</v>
      </c>
      <c r="T94" s="22" t="str">
        <f t="shared" si="79"/>
        <v>月</v>
      </c>
      <c r="U94" s="22" t="str">
        <f t="shared" si="79"/>
        <v>火</v>
      </c>
      <c r="V94" s="22" t="str">
        <f t="shared" si="79"/>
        <v>水</v>
      </c>
      <c r="W94" s="22" t="str">
        <f t="shared" si="79"/>
        <v>木</v>
      </c>
      <c r="X94" s="22" t="str">
        <f t="shared" si="79"/>
        <v>金</v>
      </c>
      <c r="Y94" s="22" t="str">
        <f t="shared" si="79"/>
        <v>土</v>
      </c>
      <c r="Z94" s="22" t="str">
        <f t="shared" si="79"/>
        <v>日</v>
      </c>
      <c r="AA94" s="22" t="str">
        <f t="shared" si="79"/>
        <v>月</v>
      </c>
      <c r="AB94" s="22" t="str">
        <f t="shared" si="79"/>
        <v>火</v>
      </c>
      <c r="AC94" s="22" t="str">
        <f t="shared" si="79"/>
        <v>水</v>
      </c>
      <c r="AD94" s="22" t="str">
        <f t="shared" si="79"/>
        <v>木</v>
      </c>
      <c r="AE94" s="22" t="str">
        <f t="shared" si="79"/>
        <v>金</v>
      </c>
      <c r="AF94" s="22" t="str">
        <f t="shared" si="79"/>
        <v>土</v>
      </c>
      <c r="AG94" s="55" t="str">
        <f t="shared" si="79"/>
        <v/>
      </c>
      <c r="AH94" s="77"/>
      <c r="AI94" s="98" t="s">
        <v>45</v>
      </c>
      <c r="AJ94" s="107" t="s">
        <v>19</v>
      </c>
      <c r="AK94" s="116" t="s">
        <v>58</v>
      </c>
      <c r="AL94" s="140" t="s">
        <v>45</v>
      </c>
      <c r="AM94" s="153" t="s">
        <v>22</v>
      </c>
      <c r="AN94" s="167">
        <f>COUNT(C93:AG93)</f>
        <v>30</v>
      </c>
      <c r="AO94" s="171">
        <f>AN94-AH94</f>
        <v>30</v>
      </c>
      <c r="AP94" s="171">
        <f>SUM(AO$8:AO96)</f>
        <v>718</v>
      </c>
      <c r="AQ94" s="186"/>
      <c r="AR94" s="193"/>
    </row>
    <row r="95" spans="2:45" s="5" customFormat="1" ht="61.5" customHeight="1">
      <c r="B95" s="12" t="s">
        <v>11</v>
      </c>
      <c r="C95" s="23" t="str">
        <f>IFERROR(VLOOKUP(C93,祝日一覧!$A:$C,3,FALSE),"")</f>
        <v/>
      </c>
      <c r="D95" s="23" t="str">
        <f>IFERROR(VLOOKUP(D93,祝日一覧!$A:$C,3,FALSE),"")</f>
        <v/>
      </c>
      <c r="E95" s="23" t="str">
        <f>IFERROR(VLOOKUP(E93,祝日一覧!$A:$C,3,FALSE),"")</f>
        <v>文化の日</v>
      </c>
      <c r="F95" s="23" t="str">
        <f>IFERROR(VLOOKUP(F93,祝日一覧!$A:$C,3,FALSE),"")</f>
        <v>振替休日</v>
      </c>
      <c r="G95" s="23" t="str">
        <f>IFERROR(VLOOKUP(G93,祝日一覧!$A:$C,3,FALSE),"")</f>
        <v/>
      </c>
      <c r="H95" s="23" t="str">
        <f>IFERROR(VLOOKUP(H93,祝日一覧!$A:$C,3,FALSE),"")</f>
        <v/>
      </c>
      <c r="I95" s="23" t="str">
        <f>IFERROR(VLOOKUP(I93,祝日一覧!$A:$C,3,FALSE),"")</f>
        <v/>
      </c>
      <c r="J95" s="23" t="str">
        <f>IFERROR(VLOOKUP(J93,祝日一覧!$A:$C,3,FALSE),"")</f>
        <v/>
      </c>
      <c r="K95" s="23" t="str">
        <f>IFERROR(VLOOKUP(K93,祝日一覧!$A:$C,3,FALSE),"")</f>
        <v/>
      </c>
      <c r="L95" s="23" t="str">
        <f>IFERROR(VLOOKUP(L93,祝日一覧!$A:$C,3,FALSE),"")</f>
        <v/>
      </c>
      <c r="M95" s="23" t="str">
        <f>IFERROR(VLOOKUP(M93,祝日一覧!$A:$C,3,FALSE),"")</f>
        <v/>
      </c>
      <c r="N95" s="23" t="str">
        <f>IFERROR(VLOOKUP(N93,祝日一覧!$A:$C,3,FALSE),"")</f>
        <v/>
      </c>
      <c r="O95" s="23" t="str">
        <f>IFERROR(VLOOKUP(O93,祝日一覧!$A:$C,3,FALSE),"")</f>
        <v/>
      </c>
      <c r="P95" s="23" t="str">
        <f>IFERROR(VLOOKUP(P93,祝日一覧!$A:$C,3,FALSE),"")</f>
        <v/>
      </c>
      <c r="Q95" s="23" t="str">
        <f>IFERROR(VLOOKUP(Q93,祝日一覧!$A:$C,3,FALSE),"")</f>
        <v/>
      </c>
      <c r="R95" s="23" t="str">
        <f>IFERROR(VLOOKUP(R93,祝日一覧!$A:$C,3,FALSE),"")</f>
        <v/>
      </c>
      <c r="S95" s="23" t="str">
        <f>IFERROR(VLOOKUP(S93,祝日一覧!$A:$C,3,FALSE),"")</f>
        <v/>
      </c>
      <c r="T95" s="23" t="str">
        <f>IFERROR(VLOOKUP(T93,祝日一覧!$A:$C,3,FALSE),"")</f>
        <v/>
      </c>
      <c r="U95" s="23" t="str">
        <f>IFERROR(VLOOKUP(U93,祝日一覧!$A:$C,3,FALSE),"")</f>
        <v/>
      </c>
      <c r="V95" s="23" t="str">
        <f>IFERROR(VLOOKUP(V93,祝日一覧!$A:$C,3,FALSE),"")</f>
        <v/>
      </c>
      <c r="W95" s="23" t="str">
        <f>IFERROR(VLOOKUP(W93,祝日一覧!$A:$C,3,FALSE),"")</f>
        <v/>
      </c>
      <c r="X95" s="23" t="str">
        <f>IFERROR(VLOOKUP(X93,祝日一覧!$A:$C,3,FALSE),"")</f>
        <v/>
      </c>
      <c r="Y95" s="23" t="str">
        <f>IFERROR(VLOOKUP(Y93,祝日一覧!$A:$C,3,FALSE),"")</f>
        <v>勤労感謝の日</v>
      </c>
      <c r="Z95" s="23" t="str">
        <f>IFERROR(VLOOKUP(Z93,祝日一覧!$A:$C,3,FALSE),"")</f>
        <v/>
      </c>
      <c r="AA95" s="23" t="str">
        <f>IFERROR(VLOOKUP(AA93,祝日一覧!$A:$C,3,FALSE),"")</f>
        <v/>
      </c>
      <c r="AB95" s="23" t="str">
        <f>IFERROR(VLOOKUP(AB93,祝日一覧!$A:$C,3,FALSE),"")</f>
        <v/>
      </c>
      <c r="AC95" s="23" t="str">
        <f>IFERROR(VLOOKUP(AC93,祝日一覧!$A:$C,3,FALSE),"")</f>
        <v/>
      </c>
      <c r="AD95" s="23" t="str">
        <f>IFERROR(VLOOKUP(AD93,祝日一覧!$A:$C,3,FALSE),"")</f>
        <v/>
      </c>
      <c r="AE95" s="23" t="str">
        <f>IFERROR(VLOOKUP(AE93,祝日一覧!$A:$C,3,FALSE),"")</f>
        <v/>
      </c>
      <c r="AF95" s="23" t="str">
        <f>IFERROR(VLOOKUP(AF93,祝日一覧!$A:$C,3,FALSE),"")</f>
        <v/>
      </c>
      <c r="AG95" s="71" t="str">
        <f>IFERROR(VLOOKUP(AG93,祝日一覧!$A:$C,3,FALSE),"")</f>
        <v/>
      </c>
      <c r="AH95" s="77"/>
      <c r="AI95" s="98"/>
      <c r="AJ95" s="107"/>
      <c r="AK95" s="116"/>
      <c r="AL95" s="141"/>
      <c r="AM95" s="154"/>
      <c r="AN95" s="168"/>
      <c r="AO95" s="172"/>
      <c r="AP95" s="172"/>
      <c r="AQ95" s="188"/>
      <c r="AR95" s="194"/>
      <c r="AS95" s="201"/>
    </row>
    <row r="96" spans="2:45" s="3" customFormat="1" ht="20.100000000000001" customHeight="1">
      <c r="B96" s="1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68"/>
      <c r="AH96" s="83"/>
      <c r="AI96" s="99"/>
      <c r="AJ96" s="108" t="e">
        <f>AVERAGE(AJ97:AJ102)</f>
        <v>#DIV/0!</v>
      </c>
      <c r="AK96" s="117" t="e">
        <f>IF(AJ96&gt;=0.285,"達成","未")</f>
        <v>#DIV/0!</v>
      </c>
      <c r="AL96" s="128"/>
      <c r="AM96" s="147">
        <f>AVERAGE(AM97:AM101)</f>
        <v>0.32700421940928265</v>
      </c>
      <c r="AN96" s="165" t="s">
        <v>47</v>
      </c>
      <c r="AO96" s="175" t="s">
        <v>74</v>
      </c>
      <c r="AP96" s="184" t="s">
        <v>64</v>
      </c>
      <c r="AQ96" s="192" t="s">
        <v>62</v>
      </c>
      <c r="AR96" s="192" t="s">
        <v>63</v>
      </c>
      <c r="AS96" s="199" t="s">
        <v>73</v>
      </c>
    </row>
    <row r="97" spans="1:45" s="3" customFormat="1" ht="20.100000000000001" customHeight="1">
      <c r="A97" s="3"/>
      <c r="B97" s="14" t="str">
        <f>IF($R$5&lt;&gt;"",$R$5,"-")</f>
        <v>松江　氏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46"/>
      <c r="AH97" s="85" t="str">
        <f t="shared" ref="AH97:AH102" si="80">IF(B97="-",B97,"手入力")</f>
        <v>手入力</v>
      </c>
      <c r="AI97" s="96">
        <f t="shared" ref="AI97:AI102" si="81">AQ97</f>
        <v>0</v>
      </c>
      <c r="AJ97" s="111" t="str">
        <f t="shared" ref="AJ97:AJ102" si="82">IFERROR(AI97/AO97,"")</f>
        <v/>
      </c>
      <c r="AK97" s="124" t="str">
        <f t="shared" ref="AK97:AK102" si="83">IFERROR(IF(B97="-",B97,IF(AI97/AO97&gt;=0.285,"達成","未")),"-")</f>
        <v>-</v>
      </c>
      <c r="AL97" s="130">
        <f t="shared" ref="AL97:AL102" si="84">AR97</f>
        <v>52</v>
      </c>
      <c r="AM97" s="150">
        <f t="shared" ref="AM97:AM102" si="85">IFERROR(AL97/AP97,"")</f>
        <v>0.32911392405063289</v>
      </c>
      <c r="AN97" s="163">
        <f>COUNT(C93:AG93)</f>
        <v>30</v>
      </c>
      <c r="AO97" s="173">
        <f t="shared" ref="AO97:AO102" si="86">IF(OR(B97="-",B97=""),0,IFERROR(AN97-AH97,))</f>
        <v>0</v>
      </c>
      <c r="AP97" s="173">
        <f t="shared" ref="AP97:AP102" si="87">AO97+AP85</f>
        <v>158</v>
      </c>
      <c r="AQ97" s="172">
        <f t="shared" ref="AQ97:AQ102" si="88">COUNTIF(C97:AG97,"○")</f>
        <v>0</v>
      </c>
      <c r="AR97" s="172">
        <f t="shared" ref="AR97:AR102" si="89">AR85+AQ97</f>
        <v>52</v>
      </c>
      <c r="AS97" s="200">
        <f>IF(AS98&gt;=1,0,IF(SUM(AO97:AO102)=0,1,IF(AK96="達成",1,0)))</f>
        <v>0</v>
      </c>
    </row>
    <row r="98" spans="1:45" s="3" customFormat="1" ht="20.100000000000001" customHeight="1">
      <c r="A98" s="3"/>
      <c r="B98" s="15" t="str">
        <f>IF($S$5&lt;&gt;"",$S$5,"-")</f>
        <v>大田　氏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74"/>
      <c r="AH98" s="86" t="str">
        <f t="shared" si="80"/>
        <v>手入力</v>
      </c>
      <c r="AI98" s="97">
        <f t="shared" si="81"/>
        <v>0</v>
      </c>
      <c r="AJ98" s="109" t="str">
        <f t="shared" si="82"/>
        <v/>
      </c>
      <c r="AK98" s="119" t="str">
        <f t="shared" si="83"/>
        <v>-</v>
      </c>
      <c r="AL98" s="131">
        <f t="shared" si="84"/>
        <v>51</v>
      </c>
      <c r="AM98" s="149">
        <f t="shared" si="85"/>
        <v>0.32278481012658228</v>
      </c>
      <c r="AN98" s="163">
        <f>COUNT(C93:AG93)</f>
        <v>30</v>
      </c>
      <c r="AO98" s="173">
        <f t="shared" si="86"/>
        <v>0</v>
      </c>
      <c r="AP98" s="173">
        <f t="shared" si="87"/>
        <v>158</v>
      </c>
      <c r="AQ98" s="173">
        <f t="shared" si="88"/>
        <v>0</v>
      </c>
      <c r="AR98" s="173">
        <f t="shared" si="89"/>
        <v>51</v>
      </c>
      <c r="AS98" s="3">
        <f>COUNTIF(AH97:AH102,"手入力")</f>
        <v>3</v>
      </c>
    </row>
    <row r="99" spans="1:45" s="3" customFormat="1" ht="20.100000000000001" customHeight="1">
      <c r="A99" s="3"/>
      <c r="B99" s="15" t="str">
        <f>IF($T$5&lt;&gt;"",$T$5,"-")</f>
        <v>浜田　氏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74"/>
      <c r="AH99" s="86" t="str">
        <f t="shared" si="80"/>
        <v>手入力</v>
      </c>
      <c r="AI99" s="97">
        <f t="shared" si="81"/>
        <v>0</v>
      </c>
      <c r="AJ99" s="109" t="str">
        <f t="shared" si="82"/>
        <v/>
      </c>
      <c r="AK99" s="119" t="str">
        <f t="shared" si="83"/>
        <v>-</v>
      </c>
      <c r="AL99" s="131">
        <f t="shared" si="84"/>
        <v>52</v>
      </c>
      <c r="AM99" s="149">
        <f t="shared" si="85"/>
        <v>0.32911392405063289</v>
      </c>
      <c r="AN99" s="163">
        <f>COUNT(C93:AG93)</f>
        <v>30</v>
      </c>
      <c r="AO99" s="173">
        <f t="shared" si="86"/>
        <v>0</v>
      </c>
      <c r="AP99" s="173">
        <f t="shared" si="87"/>
        <v>158</v>
      </c>
      <c r="AQ99" s="173">
        <f t="shared" si="88"/>
        <v>0</v>
      </c>
      <c r="AR99" s="173">
        <f t="shared" si="89"/>
        <v>52</v>
      </c>
      <c r="AS99" s="3"/>
    </row>
    <row r="100" spans="1:45" s="3" customFormat="1" ht="20.100000000000001" customHeight="1">
      <c r="A100" s="3"/>
      <c r="B100" s="15" t="str">
        <f>IF($U$5&lt;&gt;"",$U$5,"-")</f>
        <v>-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74"/>
      <c r="AH100" s="86" t="str">
        <f t="shared" si="80"/>
        <v>-</v>
      </c>
      <c r="AI100" s="97">
        <f t="shared" si="81"/>
        <v>0</v>
      </c>
      <c r="AJ100" s="109" t="str">
        <f t="shared" si="82"/>
        <v/>
      </c>
      <c r="AK100" s="119" t="str">
        <f t="shared" si="83"/>
        <v>-</v>
      </c>
      <c r="AL100" s="131">
        <f t="shared" si="84"/>
        <v>0</v>
      </c>
      <c r="AM100" s="149" t="str">
        <f t="shared" si="85"/>
        <v/>
      </c>
      <c r="AN100" s="163">
        <f>COUNT(C93:AG93)</f>
        <v>30</v>
      </c>
      <c r="AO100" s="173">
        <f t="shared" si="86"/>
        <v>0</v>
      </c>
      <c r="AP100" s="173">
        <f t="shared" si="87"/>
        <v>0</v>
      </c>
      <c r="AQ100" s="173">
        <f t="shared" si="88"/>
        <v>0</v>
      </c>
      <c r="AR100" s="173">
        <f t="shared" si="89"/>
        <v>0</v>
      </c>
      <c r="AS100" s="3"/>
    </row>
    <row r="101" spans="1:45" s="3" customFormat="1" ht="20.100000000000001" customHeight="1">
      <c r="A101" s="3"/>
      <c r="B101" s="15" t="str">
        <f>IF($V$5&lt;&gt;"",$V$5,"-")</f>
        <v>-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74"/>
      <c r="AH101" s="86" t="str">
        <f t="shared" si="80"/>
        <v>-</v>
      </c>
      <c r="AI101" s="97">
        <f t="shared" si="81"/>
        <v>0</v>
      </c>
      <c r="AJ101" s="109" t="str">
        <f t="shared" si="82"/>
        <v/>
      </c>
      <c r="AK101" s="119" t="str">
        <f t="shared" si="83"/>
        <v>-</v>
      </c>
      <c r="AL101" s="131">
        <f t="shared" si="84"/>
        <v>0</v>
      </c>
      <c r="AM101" s="149" t="str">
        <f t="shared" si="85"/>
        <v/>
      </c>
      <c r="AN101" s="163">
        <f>COUNT(C93:AG93)</f>
        <v>30</v>
      </c>
      <c r="AO101" s="173">
        <f t="shared" si="86"/>
        <v>0</v>
      </c>
      <c r="AP101" s="173">
        <f t="shared" si="87"/>
        <v>0</v>
      </c>
      <c r="AQ101" s="173">
        <f t="shared" si="88"/>
        <v>0</v>
      </c>
      <c r="AR101" s="173">
        <f t="shared" si="89"/>
        <v>0</v>
      </c>
      <c r="AS101" s="3"/>
    </row>
    <row r="102" spans="1:45" s="3" customFormat="1" ht="20.100000000000001" customHeight="1">
      <c r="A102" s="3"/>
      <c r="B102" s="16" t="str">
        <f>IF($W$5&lt;&gt;"",$W$5,"-")</f>
        <v>-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75"/>
      <c r="AH102" s="87" t="str">
        <f t="shared" si="80"/>
        <v>-</v>
      </c>
      <c r="AI102" s="99">
        <f t="shared" si="81"/>
        <v>0</v>
      </c>
      <c r="AJ102" s="108" t="str">
        <f t="shared" si="82"/>
        <v/>
      </c>
      <c r="AK102" s="117" t="str">
        <f t="shared" si="83"/>
        <v>-</v>
      </c>
      <c r="AL102" s="133">
        <f t="shared" si="84"/>
        <v>0</v>
      </c>
      <c r="AM102" s="147" t="str">
        <f t="shared" si="85"/>
        <v/>
      </c>
      <c r="AN102" s="163">
        <f>COUNT(C93:AG93)</f>
        <v>30</v>
      </c>
      <c r="AO102" s="173">
        <f t="shared" si="86"/>
        <v>0</v>
      </c>
      <c r="AP102" s="173">
        <f t="shared" si="87"/>
        <v>0</v>
      </c>
      <c r="AQ102" s="173">
        <f t="shared" si="88"/>
        <v>0</v>
      </c>
      <c r="AR102" s="173">
        <f t="shared" si="89"/>
        <v>0</v>
      </c>
      <c r="AS102" s="3"/>
    </row>
    <row r="103" spans="1:45" s="3" customFormat="1" ht="14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"/>
      <c r="AI103" s="1"/>
      <c r="AJ103" s="3"/>
      <c r="AK103" s="1"/>
      <c r="AL103" s="1"/>
      <c r="AM103" s="1"/>
      <c r="AN103" s="4"/>
      <c r="AO103" s="4"/>
      <c r="AP103" s="4"/>
      <c r="AQ103" s="4"/>
      <c r="AR103" s="4"/>
      <c r="AS103" s="3"/>
    </row>
    <row r="104" spans="1:45" s="3" customFormat="1" ht="13.5" customHeight="1">
      <c r="A104" s="1"/>
      <c r="B104" s="10" t="s">
        <v>6</v>
      </c>
      <c r="C104" s="20">
        <f>DATE(YEAR(C92),MONTH(C92)+1,DAY(C92))</f>
        <v>45627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88" t="s">
        <v>31</v>
      </c>
      <c r="AI104" s="96" t="s">
        <v>20</v>
      </c>
      <c r="AJ104" s="105"/>
      <c r="AK104" s="114"/>
      <c r="AL104" s="138" t="s">
        <v>15</v>
      </c>
      <c r="AM104" s="151"/>
      <c r="AN104" s="167" t="s">
        <v>30</v>
      </c>
      <c r="AO104" s="171" t="s">
        <v>33</v>
      </c>
      <c r="AP104" s="181" t="s">
        <v>1</v>
      </c>
      <c r="AQ104" s="187"/>
      <c r="AR104" s="159"/>
      <c r="AS104" s="3"/>
    </row>
    <row r="105" spans="1:45" s="3" customFormat="1">
      <c r="A105" s="1"/>
      <c r="B105" s="11" t="s">
        <v>9</v>
      </c>
      <c r="C105" s="21">
        <f>DATE(YEAR(C104),MONTH(C104),DAY(C104))</f>
        <v>45627</v>
      </c>
      <c r="D105" s="21">
        <f t="shared" ref="D105:AG105" si="90">IF(MONTH(DATE(YEAR(C105),MONTH(C105),DAY(C105)+1))=MONTH($C104),DATE(YEAR(C105),MONTH(C105),DAY(C105)+1),"")</f>
        <v>45628</v>
      </c>
      <c r="E105" s="21">
        <f t="shared" si="90"/>
        <v>45629</v>
      </c>
      <c r="F105" s="32">
        <f t="shared" si="90"/>
        <v>45630</v>
      </c>
      <c r="G105" s="21">
        <f t="shared" si="90"/>
        <v>45631</v>
      </c>
      <c r="H105" s="21">
        <f t="shared" si="90"/>
        <v>45632</v>
      </c>
      <c r="I105" s="21">
        <f t="shared" si="90"/>
        <v>45633</v>
      </c>
      <c r="J105" s="21">
        <f t="shared" si="90"/>
        <v>45634</v>
      </c>
      <c r="K105" s="21">
        <f t="shared" si="90"/>
        <v>45635</v>
      </c>
      <c r="L105" s="21">
        <f t="shared" si="90"/>
        <v>45636</v>
      </c>
      <c r="M105" s="21">
        <f t="shared" si="90"/>
        <v>45637</v>
      </c>
      <c r="N105" s="21">
        <f t="shared" si="90"/>
        <v>45638</v>
      </c>
      <c r="O105" s="21">
        <f t="shared" si="90"/>
        <v>45639</v>
      </c>
      <c r="P105" s="21">
        <f t="shared" si="90"/>
        <v>45640</v>
      </c>
      <c r="Q105" s="21">
        <f t="shared" si="90"/>
        <v>45641</v>
      </c>
      <c r="R105" s="21">
        <f t="shared" si="90"/>
        <v>45642</v>
      </c>
      <c r="S105" s="21">
        <f t="shared" si="90"/>
        <v>45643</v>
      </c>
      <c r="T105" s="21">
        <f t="shared" si="90"/>
        <v>45644</v>
      </c>
      <c r="U105" s="21">
        <f t="shared" si="90"/>
        <v>45645</v>
      </c>
      <c r="V105" s="21">
        <f t="shared" si="90"/>
        <v>45646</v>
      </c>
      <c r="W105" s="21">
        <f t="shared" si="90"/>
        <v>45647</v>
      </c>
      <c r="X105" s="21">
        <f t="shared" si="90"/>
        <v>45648</v>
      </c>
      <c r="Y105" s="21">
        <f t="shared" si="90"/>
        <v>45649</v>
      </c>
      <c r="Z105" s="21">
        <f t="shared" si="90"/>
        <v>45650</v>
      </c>
      <c r="AA105" s="21">
        <f t="shared" si="90"/>
        <v>45651</v>
      </c>
      <c r="AB105" s="21">
        <f t="shared" si="90"/>
        <v>45652</v>
      </c>
      <c r="AC105" s="21">
        <f t="shared" si="90"/>
        <v>45653</v>
      </c>
      <c r="AD105" s="21">
        <f t="shared" si="90"/>
        <v>45654</v>
      </c>
      <c r="AE105" s="21">
        <f t="shared" si="90"/>
        <v>45655</v>
      </c>
      <c r="AF105" s="65">
        <f t="shared" si="90"/>
        <v>45656</v>
      </c>
      <c r="AG105" s="65">
        <f t="shared" si="90"/>
        <v>45657</v>
      </c>
      <c r="AH105" s="89"/>
      <c r="AI105" s="97"/>
      <c r="AJ105" s="106"/>
      <c r="AK105" s="115"/>
      <c r="AL105" s="139"/>
      <c r="AM105" s="152"/>
      <c r="AN105" s="168"/>
      <c r="AO105" s="172"/>
      <c r="AP105" s="182"/>
      <c r="AQ105" s="187"/>
      <c r="AR105" s="159"/>
      <c r="AS105" s="3"/>
    </row>
    <row r="106" spans="1:45" s="3" customFormat="1">
      <c r="A106" s="1"/>
      <c r="B106" s="11" t="s">
        <v>3</v>
      </c>
      <c r="C106" s="22" t="str">
        <f t="shared" ref="C106:AG106" si="91">TEXT(C105,"aaa")</f>
        <v>日</v>
      </c>
      <c r="D106" s="22" t="str">
        <f t="shared" si="91"/>
        <v>月</v>
      </c>
      <c r="E106" s="22" t="str">
        <f t="shared" si="91"/>
        <v>火</v>
      </c>
      <c r="F106" s="33" t="str">
        <f t="shared" si="91"/>
        <v>水</v>
      </c>
      <c r="G106" s="22" t="str">
        <f t="shared" si="91"/>
        <v>木</v>
      </c>
      <c r="H106" s="22" t="str">
        <f t="shared" si="91"/>
        <v>金</v>
      </c>
      <c r="I106" s="22" t="str">
        <f t="shared" si="91"/>
        <v>土</v>
      </c>
      <c r="J106" s="22" t="str">
        <f t="shared" si="91"/>
        <v>日</v>
      </c>
      <c r="K106" s="22" t="str">
        <f t="shared" si="91"/>
        <v>月</v>
      </c>
      <c r="L106" s="22" t="str">
        <f t="shared" si="91"/>
        <v>火</v>
      </c>
      <c r="M106" s="22" t="str">
        <f t="shared" si="91"/>
        <v>水</v>
      </c>
      <c r="N106" s="22" t="str">
        <f t="shared" si="91"/>
        <v>木</v>
      </c>
      <c r="O106" s="22" t="str">
        <f t="shared" si="91"/>
        <v>金</v>
      </c>
      <c r="P106" s="22" t="str">
        <f t="shared" si="91"/>
        <v>土</v>
      </c>
      <c r="Q106" s="22" t="str">
        <f t="shared" si="91"/>
        <v>日</v>
      </c>
      <c r="R106" s="22" t="str">
        <f t="shared" si="91"/>
        <v>月</v>
      </c>
      <c r="S106" s="22" t="str">
        <f t="shared" si="91"/>
        <v>火</v>
      </c>
      <c r="T106" s="22" t="str">
        <f t="shared" si="91"/>
        <v>水</v>
      </c>
      <c r="U106" s="22" t="str">
        <f t="shared" si="91"/>
        <v>木</v>
      </c>
      <c r="V106" s="22" t="str">
        <f t="shared" si="91"/>
        <v>金</v>
      </c>
      <c r="W106" s="22" t="str">
        <f t="shared" si="91"/>
        <v>土</v>
      </c>
      <c r="X106" s="22" t="str">
        <f t="shared" si="91"/>
        <v>日</v>
      </c>
      <c r="Y106" s="22" t="str">
        <f t="shared" si="91"/>
        <v>月</v>
      </c>
      <c r="Z106" s="22" t="str">
        <f t="shared" si="91"/>
        <v>火</v>
      </c>
      <c r="AA106" s="22" t="str">
        <f t="shared" si="91"/>
        <v>水</v>
      </c>
      <c r="AB106" s="22" t="str">
        <f t="shared" si="91"/>
        <v>木</v>
      </c>
      <c r="AC106" s="22" t="str">
        <f t="shared" si="91"/>
        <v>金</v>
      </c>
      <c r="AD106" s="22" t="str">
        <f t="shared" si="91"/>
        <v>土</v>
      </c>
      <c r="AE106" s="22" t="str">
        <f t="shared" si="91"/>
        <v>日</v>
      </c>
      <c r="AF106" s="66" t="str">
        <f t="shared" si="91"/>
        <v>月</v>
      </c>
      <c r="AG106" s="66" t="str">
        <f t="shared" si="91"/>
        <v>火</v>
      </c>
      <c r="AH106" s="89"/>
      <c r="AI106" s="98" t="s">
        <v>45</v>
      </c>
      <c r="AJ106" s="107" t="s">
        <v>19</v>
      </c>
      <c r="AK106" s="116" t="s">
        <v>58</v>
      </c>
      <c r="AL106" s="140" t="s">
        <v>45</v>
      </c>
      <c r="AM106" s="153" t="s">
        <v>22</v>
      </c>
      <c r="AN106" s="167">
        <f>COUNT(C105:AG105)</f>
        <v>31</v>
      </c>
      <c r="AO106" s="171">
        <f>AN106-AH106</f>
        <v>31</v>
      </c>
      <c r="AP106" s="171">
        <f>SUM(AO$8:AO108)</f>
        <v>749</v>
      </c>
      <c r="AQ106" s="186"/>
      <c r="AR106" s="193"/>
      <c r="AS106" s="3"/>
    </row>
    <row r="107" spans="1:45" s="3" customFormat="1" ht="61.5" customHeight="1">
      <c r="A107" s="5"/>
      <c r="B107" s="12" t="s">
        <v>11</v>
      </c>
      <c r="C107" s="23" t="str">
        <f>IFERROR(VLOOKUP(C105,祝日一覧!$A:$C,3,FALSE),"")</f>
        <v/>
      </c>
      <c r="D107" s="23" t="str">
        <f>IFERROR(VLOOKUP(D105,祝日一覧!$A:$C,3,FALSE),"")</f>
        <v/>
      </c>
      <c r="E107" s="23" t="str">
        <f>IFERROR(VLOOKUP(E105,祝日一覧!$A:$C,3,FALSE),"")</f>
        <v/>
      </c>
      <c r="F107" s="23" t="str">
        <f>IFERROR(VLOOKUP(F105,祝日一覧!$A:$C,3,FALSE),"")</f>
        <v/>
      </c>
      <c r="G107" s="23" t="str">
        <f>IFERROR(VLOOKUP(G105,祝日一覧!$A:$C,3,FALSE),"")</f>
        <v/>
      </c>
      <c r="H107" s="23" t="str">
        <f>IFERROR(VLOOKUP(H105,祝日一覧!$A:$C,3,FALSE),"")</f>
        <v/>
      </c>
      <c r="I107" s="23" t="str">
        <f>IFERROR(VLOOKUP(I105,祝日一覧!$A:$C,3,FALSE),"")</f>
        <v/>
      </c>
      <c r="J107" s="23" t="str">
        <f>IFERROR(VLOOKUP(J105,祝日一覧!$A:$C,3,FALSE),"")</f>
        <v/>
      </c>
      <c r="K107" s="23" t="str">
        <f>IFERROR(VLOOKUP(K105,祝日一覧!$A:$C,3,FALSE),"")</f>
        <v/>
      </c>
      <c r="L107" s="23" t="str">
        <f>IFERROR(VLOOKUP(L105,祝日一覧!$A:$C,3,FALSE),"")</f>
        <v/>
      </c>
      <c r="M107" s="23" t="str">
        <f>IFERROR(VLOOKUP(M105,祝日一覧!$A:$C,3,FALSE),"")</f>
        <v/>
      </c>
      <c r="N107" s="23" t="str">
        <f>IFERROR(VLOOKUP(N105,祝日一覧!$A:$C,3,FALSE),"")</f>
        <v/>
      </c>
      <c r="O107" s="23" t="str">
        <f>IFERROR(VLOOKUP(O105,祝日一覧!$A:$C,3,FALSE),"")</f>
        <v/>
      </c>
      <c r="P107" s="23" t="str">
        <f>IFERROR(VLOOKUP(P105,祝日一覧!$A:$C,3,FALSE),"")</f>
        <v/>
      </c>
      <c r="Q107" s="23" t="str">
        <f>IFERROR(VLOOKUP(Q105,祝日一覧!$A:$C,3,FALSE),"")</f>
        <v/>
      </c>
      <c r="R107" s="23" t="str">
        <f>IFERROR(VLOOKUP(R105,祝日一覧!$A:$C,3,FALSE),"")</f>
        <v/>
      </c>
      <c r="S107" s="23" t="str">
        <f>IFERROR(VLOOKUP(S105,祝日一覧!$A:$C,3,FALSE),"")</f>
        <v/>
      </c>
      <c r="T107" s="23" t="str">
        <f>IFERROR(VLOOKUP(T105,祝日一覧!$A:$C,3,FALSE),"")</f>
        <v/>
      </c>
      <c r="U107" s="23" t="str">
        <f>IFERROR(VLOOKUP(U105,祝日一覧!$A:$C,3,FALSE),"")</f>
        <v/>
      </c>
      <c r="V107" s="23" t="str">
        <f>IFERROR(VLOOKUP(V105,祝日一覧!$A:$C,3,FALSE),"")</f>
        <v/>
      </c>
      <c r="W107" s="23" t="str">
        <f>IFERROR(VLOOKUP(W105,祝日一覧!$A:$C,3,FALSE),"")</f>
        <v/>
      </c>
      <c r="X107" s="23" t="str">
        <f>IFERROR(VLOOKUP(X105,祝日一覧!$A:$C,3,FALSE),"")</f>
        <v/>
      </c>
      <c r="Y107" s="23" t="str">
        <f>IFERROR(VLOOKUP(Y105,祝日一覧!$A:$C,3,FALSE),"")</f>
        <v/>
      </c>
      <c r="Z107" s="23" t="str">
        <f>IFERROR(VLOOKUP(Z105,祝日一覧!$A:$C,3,FALSE),"")</f>
        <v/>
      </c>
      <c r="AA107" s="23" t="str">
        <f>IFERROR(VLOOKUP(AA105,祝日一覧!$A:$C,3,FALSE),"")</f>
        <v/>
      </c>
      <c r="AB107" s="23" t="str">
        <f>IFERROR(VLOOKUP(AB105,祝日一覧!$A:$C,3,FALSE),"")</f>
        <v/>
      </c>
      <c r="AC107" s="23" t="str">
        <f>IFERROR(VLOOKUP(AC105,祝日一覧!$A:$C,3,FALSE),"")</f>
        <v/>
      </c>
      <c r="AD107" s="23" t="str">
        <f>IFERROR(VLOOKUP(AD105,祝日一覧!$A:$C,3,FALSE),"")</f>
        <v/>
      </c>
      <c r="AE107" s="23" t="str">
        <f>IFERROR(VLOOKUP(AE105,祝日一覧!$A:$C,3,FALSE),"")</f>
        <v>年末年始休暇</v>
      </c>
      <c r="AF107" s="23" t="str">
        <f>IFERROR(VLOOKUP(AF105,祝日一覧!$A:$C,3,FALSE),"")</f>
        <v>年末年始休暇</v>
      </c>
      <c r="AG107" s="23" t="str">
        <f>IFERROR(VLOOKUP(AG105,祝日一覧!$A:$C,3,FALSE),"")</f>
        <v>年末年始休暇</v>
      </c>
      <c r="AH107" s="89"/>
      <c r="AI107" s="98"/>
      <c r="AJ107" s="107"/>
      <c r="AK107" s="116"/>
      <c r="AL107" s="141"/>
      <c r="AM107" s="154"/>
      <c r="AN107" s="168"/>
      <c r="AO107" s="172"/>
      <c r="AP107" s="172"/>
      <c r="AQ107" s="188"/>
      <c r="AR107" s="194"/>
      <c r="AS107" s="3"/>
    </row>
    <row r="108" spans="1:45" s="3" customFormat="1" ht="20.100000000000001" customHeight="1">
      <c r="A108" s="3"/>
      <c r="B108" s="1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89"/>
      <c r="AI108" s="99"/>
      <c r="AJ108" s="108" t="e">
        <f>AVERAGE(AJ109:AJ114)</f>
        <v>#DIV/0!</v>
      </c>
      <c r="AK108" s="117" t="e">
        <f>IF(AJ108&gt;=0.285,"達成","未")</f>
        <v>#DIV/0!</v>
      </c>
      <c r="AL108" s="128"/>
      <c r="AM108" s="147">
        <f>AVERAGE(AM109:AM113)</f>
        <v>0.32700421940928265</v>
      </c>
      <c r="AN108" s="165" t="s">
        <v>47</v>
      </c>
      <c r="AO108" s="175" t="s">
        <v>74</v>
      </c>
      <c r="AP108" s="184" t="s">
        <v>64</v>
      </c>
      <c r="AQ108" s="192" t="s">
        <v>62</v>
      </c>
      <c r="AR108" s="192" t="s">
        <v>63</v>
      </c>
      <c r="AS108" s="199" t="s">
        <v>73</v>
      </c>
    </row>
    <row r="109" spans="1:45" s="3" customFormat="1" ht="20.100000000000001" customHeight="1">
      <c r="A109" s="3"/>
      <c r="B109" s="14" t="str">
        <f>IF($R$5&lt;&gt;"",$R$5,"-")</f>
        <v>松江　氏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90" t="str">
        <f t="shared" ref="AH109:AH114" si="92">IF(B109="-",B109,"手入力")</f>
        <v>手入力</v>
      </c>
      <c r="AI109" s="101">
        <f t="shared" ref="AI109:AI114" si="93">AQ109</f>
        <v>0</v>
      </c>
      <c r="AJ109" s="110" t="str">
        <f t="shared" ref="AJ109:AJ114" si="94">IFERROR(AI109/AO109,"")</f>
        <v/>
      </c>
      <c r="AK109" s="118" t="str">
        <f t="shared" ref="AK109:AK114" si="95">IFERROR(IF(B109="-",B109,IF(AI109/AO109&gt;=0.285,"達成","未")),"-")</f>
        <v>-</v>
      </c>
      <c r="AL109" s="130">
        <f t="shared" ref="AL109:AL114" si="96">AR109</f>
        <v>52</v>
      </c>
      <c r="AM109" s="150">
        <f t="shared" ref="AM109:AM114" si="97">IFERROR(AL109/AP109,"")</f>
        <v>0.32911392405063289</v>
      </c>
      <c r="AN109" s="163">
        <f>COUNT(C105:AG105)</f>
        <v>31</v>
      </c>
      <c r="AO109" s="173">
        <f t="shared" ref="AO109:AO114" si="98">IF(OR(B109="-",B109=""),0,IFERROR(AN109-AH109,))</f>
        <v>0</v>
      </c>
      <c r="AP109" s="173">
        <f t="shared" ref="AP109:AP114" si="99">AO109+AP97</f>
        <v>158</v>
      </c>
      <c r="AQ109" s="172">
        <f t="shared" ref="AQ109:AQ114" si="100">COUNTIF(C109:AG109,"○")</f>
        <v>0</v>
      </c>
      <c r="AR109" s="172">
        <f t="shared" ref="AR109:AR114" si="101">AR97+AQ109</f>
        <v>52</v>
      </c>
      <c r="AS109" s="200">
        <f>IF(AS110&gt;=1,0,IF(SUM(AO109:AO114)=0,1,IF(AK108="達成",1,0)))</f>
        <v>0</v>
      </c>
    </row>
    <row r="110" spans="1:45" s="3" customFormat="1" ht="20.100000000000001" customHeight="1">
      <c r="A110" s="3"/>
      <c r="B110" s="15" t="str">
        <f>IF($S$5&lt;&gt;"",$S$5,"-")</f>
        <v>大田　氏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91" t="str">
        <f t="shared" si="92"/>
        <v>手入力</v>
      </c>
      <c r="AI110" s="102">
        <f t="shared" si="93"/>
        <v>0</v>
      </c>
      <c r="AJ110" s="109" t="str">
        <f t="shared" si="94"/>
        <v/>
      </c>
      <c r="AK110" s="119" t="str">
        <f t="shared" si="95"/>
        <v>-</v>
      </c>
      <c r="AL110" s="131">
        <f t="shared" si="96"/>
        <v>51</v>
      </c>
      <c r="AM110" s="149">
        <f t="shared" si="97"/>
        <v>0.32278481012658228</v>
      </c>
      <c r="AN110" s="163">
        <f>COUNT(C105:AG105)</f>
        <v>31</v>
      </c>
      <c r="AO110" s="173">
        <f t="shared" si="98"/>
        <v>0</v>
      </c>
      <c r="AP110" s="173">
        <f t="shared" si="99"/>
        <v>158</v>
      </c>
      <c r="AQ110" s="173">
        <f t="shared" si="100"/>
        <v>0</v>
      </c>
      <c r="AR110" s="173">
        <f t="shared" si="101"/>
        <v>51</v>
      </c>
      <c r="AS110" s="3">
        <f>COUNTIF(AH109:AH114,"手入力")</f>
        <v>3</v>
      </c>
    </row>
    <row r="111" spans="1:45" s="3" customFormat="1" ht="20.100000000000001" customHeight="1">
      <c r="A111" s="3"/>
      <c r="B111" s="15" t="str">
        <f>IF($T$5&lt;&gt;"",$T$5,"-")</f>
        <v>浜田　氏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91" t="str">
        <f t="shared" si="92"/>
        <v>手入力</v>
      </c>
      <c r="AI111" s="102">
        <f t="shared" si="93"/>
        <v>0</v>
      </c>
      <c r="AJ111" s="109" t="str">
        <f t="shared" si="94"/>
        <v/>
      </c>
      <c r="AK111" s="119" t="str">
        <f t="shared" si="95"/>
        <v>-</v>
      </c>
      <c r="AL111" s="131">
        <f t="shared" si="96"/>
        <v>52</v>
      </c>
      <c r="AM111" s="149">
        <f t="shared" si="97"/>
        <v>0.32911392405063289</v>
      </c>
      <c r="AN111" s="163">
        <f>COUNT(C105:AG105)</f>
        <v>31</v>
      </c>
      <c r="AO111" s="173">
        <f t="shared" si="98"/>
        <v>0</v>
      </c>
      <c r="AP111" s="173">
        <f t="shared" si="99"/>
        <v>158</v>
      </c>
      <c r="AQ111" s="173">
        <f t="shared" si="100"/>
        <v>0</v>
      </c>
      <c r="AR111" s="173">
        <f t="shared" si="101"/>
        <v>52</v>
      </c>
      <c r="AS111" s="3"/>
    </row>
    <row r="112" spans="1:45" s="3" customFormat="1" ht="20.100000000000001" customHeight="1">
      <c r="A112" s="3"/>
      <c r="B112" s="15" t="str">
        <f>IF($U$5&lt;&gt;"",$U$5,"-")</f>
        <v>-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91" t="str">
        <f t="shared" si="92"/>
        <v>-</v>
      </c>
      <c r="AI112" s="102">
        <f t="shared" si="93"/>
        <v>0</v>
      </c>
      <c r="AJ112" s="109" t="str">
        <f t="shared" si="94"/>
        <v/>
      </c>
      <c r="AK112" s="119" t="str">
        <f t="shared" si="95"/>
        <v>-</v>
      </c>
      <c r="AL112" s="131">
        <f t="shared" si="96"/>
        <v>0</v>
      </c>
      <c r="AM112" s="149" t="str">
        <f t="shared" si="97"/>
        <v/>
      </c>
      <c r="AN112" s="163">
        <f>COUNT(C105:AG105)</f>
        <v>31</v>
      </c>
      <c r="AO112" s="173">
        <f t="shared" si="98"/>
        <v>0</v>
      </c>
      <c r="AP112" s="173">
        <f t="shared" si="99"/>
        <v>0</v>
      </c>
      <c r="AQ112" s="173">
        <f t="shared" si="100"/>
        <v>0</v>
      </c>
      <c r="AR112" s="173">
        <f t="shared" si="101"/>
        <v>0</v>
      </c>
      <c r="AS112" s="3"/>
    </row>
    <row r="113" spans="1:45" s="3" customFormat="1" ht="20.100000000000001" customHeight="1">
      <c r="A113" s="3"/>
      <c r="B113" s="15" t="str">
        <f>IF($V$5&lt;&gt;"",$V$5,"-")</f>
        <v>-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91" t="str">
        <f t="shared" si="92"/>
        <v>-</v>
      </c>
      <c r="AI113" s="102">
        <f t="shared" si="93"/>
        <v>0</v>
      </c>
      <c r="AJ113" s="109" t="str">
        <f t="shared" si="94"/>
        <v/>
      </c>
      <c r="AK113" s="119" t="str">
        <f t="shared" si="95"/>
        <v>-</v>
      </c>
      <c r="AL113" s="131">
        <f t="shared" si="96"/>
        <v>0</v>
      </c>
      <c r="AM113" s="149" t="str">
        <f t="shared" si="97"/>
        <v/>
      </c>
      <c r="AN113" s="163">
        <f>COUNT(C105:AG105)</f>
        <v>31</v>
      </c>
      <c r="AO113" s="173">
        <f t="shared" si="98"/>
        <v>0</v>
      </c>
      <c r="AP113" s="173">
        <f t="shared" si="99"/>
        <v>0</v>
      </c>
      <c r="AQ113" s="173">
        <f t="shared" si="100"/>
        <v>0</v>
      </c>
      <c r="AR113" s="173">
        <f t="shared" si="101"/>
        <v>0</v>
      </c>
      <c r="AS113" s="3"/>
    </row>
    <row r="114" spans="1:45" s="3" customFormat="1" ht="20.100000000000001" customHeight="1">
      <c r="A114" s="3"/>
      <c r="B114" s="16" t="str">
        <f>IF($W$5&lt;&gt;"",$W$5,"-")</f>
        <v>-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92" t="str">
        <f t="shared" si="92"/>
        <v>-</v>
      </c>
      <c r="AI114" s="103">
        <f t="shared" si="93"/>
        <v>0</v>
      </c>
      <c r="AJ114" s="108" t="str">
        <f t="shared" si="94"/>
        <v/>
      </c>
      <c r="AK114" s="117" t="str">
        <f t="shared" si="95"/>
        <v>-</v>
      </c>
      <c r="AL114" s="133">
        <f t="shared" si="96"/>
        <v>0</v>
      </c>
      <c r="AM114" s="147" t="str">
        <f t="shared" si="97"/>
        <v/>
      </c>
      <c r="AN114" s="163">
        <f>COUNT(C105:AG105)</f>
        <v>31</v>
      </c>
      <c r="AO114" s="173">
        <f t="shared" si="98"/>
        <v>0</v>
      </c>
      <c r="AP114" s="173">
        <f t="shared" si="99"/>
        <v>0</v>
      </c>
      <c r="AQ114" s="173">
        <f t="shared" si="100"/>
        <v>0</v>
      </c>
      <c r="AR114" s="173">
        <f t="shared" si="101"/>
        <v>0</v>
      </c>
      <c r="AS114" s="3"/>
    </row>
    <row r="115" spans="1:45" s="3" customForma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1"/>
      <c r="AI115" s="1"/>
      <c r="AJ115" s="3"/>
      <c r="AK115" s="1"/>
      <c r="AL115" s="1"/>
      <c r="AM115" s="1"/>
      <c r="AN115" s="4"/>
      <c r="AO115" s="4"/>
      <c r="AP115" s="4"/>
      <c r="AQ115" s="4"/>
      <c r="AR115" s="4"/>
      <c r="AS115" s="3"/>
    </row>
    <row r="116" spans="1:45" s="3" customFormat="1" ht="12.95" hidden="1" customHeight="1" outlineLevel="1">
      <c r="A116" s="1"/>
      <c r="B116" s="10" t="s">
        <v>6</v>
      </c>
      <c r="C116" s="20">
        <f>DATE(YEAR(C104),MONTH(C104)+1,DAY(C104))</f>
        <v>45658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80" t="s">
        <v>31</v>
      </c>
      <c r="AI116" s="96" t="s">
        <v>20</v>
      </c>
      <c r="AJ116" s="105"/>
      <c r="AK116" s="114"/>
      <c r="AL116" s="138" t="s">
        <v>15</v>
      </c>
      <c r="AM116" s="151"/>
      <c r="AN116" s="167" t="s">
        <v>30</v>
      </c>
      <c r="AO116" s="171" t="s">
        <v>33</v>
      </c>
      <c r="AP116" s="181" t="s">
        <v>1</v>
      </c>
      <c r="AQ116" s="187"/>
      <c r="AR116" s="159"/>
      <c r="AS116" s="3"/>
    </row>
    <row r="117" spans="1:45" s="3" customFormat="1" ht="12.95" hidden="1" customHeight="1" outlineLevel="1">
      <c r="A117" s="1"/>
      <c r="B117" s="11" t="s">
        <v>9</v>
      </c>
      <c r="C117" s="21">
        <f>DATE(YEAR(C116),MONTH(C116),DAY(C116))</f>
        <v>45658</v>
      </c>
      <c r="D117" s="21">
        <f t="shared" ref="D117:AG117" si="102">IF(MONTH(DATE(YEAR(C117),MONTH(C117),DAY(C117)+1))=MONTH($C116),DATE(YEAR(C117),MONTH(C117),DAY(C117)+1),"")</f>
        <v>45659</v>
      </c>
      <c r="E117" s="21">
        <f t="shared" si="102"/>
        <v>45660</v>
      </c>
      <c r="F117" s="32">
        <f t="shared" si="102"/>
        <v>45661</v>
      </c>
      <c r="G117" s="21">
        <f t="shared" si="102"/>
        <v>45662</v>
      </c>
      <c r="H117" s="21">
        <f t="shared" si="102"/>
        <v>45663</v>
      </c>
      <c r="I117" s="21">
        <f t="shared" si="102"/>
        <v>45664</v>
      </c>
      <c r="J117" s="21">
        <f t="shared" si="102"/>
        <v>45665</v>
      </c>
      <c r="K117" s="21">
        <f t="shared" si="102"/>
        <v>45666</v>
      </c>
      <c r="L117" s="21">
        <f t="shared" si="102"/>
        <v>45667</v>
      </c>
      <c r="M117" s="21">
        <f t="shared" si="102"/>
        <v>45668</v>
      </c>
      <c r="N117" s="21">
        <f t="shared" si="102"/>
        <v>45669</v>
      </c>
      <c r="O117" s="21">
        <f t="shared" si="102"/>
        <v>45670</v>
      </c>
      <c r="P117" s="21">
        <f t="shared" si="102"/>
        <v>45671</v>
      </c>
      <c r="Q117" s="21">
        <f t="shared" si="102"/>
        <v>45672</v>
      </c>
      <c r="R117" s="21">
        <f t="shared" si="102"/>
        <v>45673</v>
      </c>
      <c r="S117" s="21">
        <f t="shared" si="102"/>
        <v>45674</v>
      </c>
      <c r="T117" s="21">
        <f t="shared" si="102"/>
        <v>45675</v>
      </c>
      <c r="U117" s="21">
        <f t="shared" si="102"/>
        <v>45676</v>
      </c>
      <c r="V117" s="21">
        <f t="shared" si="102"/>
        <v>45677</v>
      </c>
      <c r="W117" s="21">
        <f t="shared" si="102"/>
        <v>45678</v>
      </c>
      <c r="X117" s="21">
        <f t="shared" si="102"/>
        <v>45679</v>
      </c>
      <c r="Y117" s="21">
        <f t="shared" si="102"/>
        <v>45680</v>
      </c>
      <c r="Z117" s="21">
        <f t="shared" si="102"/>
        <v>45681</v>
      </c>
      <c r="AA117" s="21">
        <f t="shared" si="102"/>
        <v>45682</v>
      </c>
      <c r="AB117" s="21">
        <f t="shared" si="102"/>
        <v>45683</v>
      </c>
      <c r="AC117" s="21">
        <f t="shared" si="102"/>
        <v>45684</v>
      </c>
      <c r="AD117" s="21">
        <f t="shared" si="102"/>
        <v>45685</v>
      </c>
      <c r="AE117" s="21">
        <f t="shared" si="102"/>
        <v>45686</v>
      </c>
      <c r="AF117" s="21">
        <f t="shared" si="102"/>
        <v>45687</v>
      </c>
      <c r="AG117" s="67">
        <f t="shared" si="102"/>
        <v>45688</v>
      </c>
      <c r="AH117" s="81"/>
      <c r="AI117" s="97"/>
      <c r="AJ117" s="106"/>
      <c r="AK117" s="115"/>
      <c r="AL117" s="139"/>
      <c r="AM117" s="152"/>
      <c r="AN117" s="168"/>
      <c r="AO117" s="172"/>
      <c r="AP117" s="182"/>
      <c r="AQ117" s="187"/>
      <c r="AR117" s="159"/>
      <c r="AS117" s="3"/>
    </row>
    <row r="118" spans="1:45" s="3" customFormat="1" ht="12.95" hidden="1" customHeight="1" outlineLevel="1">
      <c r="A118" s="1"/>
      <c r="B118" s="11" t="s">
        <v>3</v>
      </c>
      <c r="C118" s="22" t="str">
        <f t="shared" ref="C118:AG118" si="103">TEXT(C117,"aaa")</f>
        <v>水</v>
      </c>
      <c r="D118" s="22" t="str">
        <f t="shared" si="103"/>
        <v>木</v>
      </c>
      <c r="E118" s="22" t="str">
        <f t="shared" si="103"/>
        <v>金</v>
      </c>
      <c r="F118" s="33" t="str">
        <f t="shared" si="103"/>
        <v>土</v>
      </c>
      <c r="G118" s="22" t="str">
        <f t="shared" si="103"/>
        <v>日</v>
      </c>
      <c r="H118" s="22" t="str">
        <f t="shared" si="103"/>
        <v>月</v>
      </c>
      <c r="I118" s="22" t="str">
        <f t="shared" si="103"/>
        <v>火</v>
      </c>
      <c r="J118" s="22" t="str">
        <f t="shared" si="103"/>
        <v>水</v>
      </c>
      <c r="K118" s="22" t="str">
        <f t="shared" si="103"/>
        <v>木</v>
      </c>
      <c r="L118" s="22" t="str">
        <f t="shared" si="103"/>
        <v>金</v>
      </c>
      <c r="M118" s="22" t="str">
        <f t="shared" si="103"/>
        <v>土</v>
      </c>
      <c r="N118" s="22" t="str">
        <f t="shared" si="103"/>
        <v>日</v>
      </c>
      <c r="O118" s="22" t="str">
        <f t="shared" si="103"/>
        <v>月</v>
      </c>
      <c r="P118" s="22" t="str">
        <f t="shared" si="103"/>
        <v>火</v>
      </c>
      <c r="Q118" s="22" t="str">
        <f t="shared" si="103"/>
        <v>水</v>
      </c>
      <c r="R118" s="22" t="str">
        <f t="shared" si="103"/>
        <v>木</v>
      </c>
      <c r="S118" s="22" t="str">
        <f t="shared" si="103"/>
        <v>金</v>
      </c>
      <c r="T118" s="22" t="str">
        <f t="shared" si="103"/>
        <v>土</v>
      </c>
      <c r="U118" s="22" t="str">
        <f t="shared" si="103"/>
        <v>日</v>
      </c>
      <c r="V118" s="22" t="str">
        <f t="shared" si="103"/>
        <v>月</v>
      </c>
      <c r="W118" s="22" t="str">
        <f t="shared" si="103"/>
        <v>火</v>
      </c>
      <c r="X118" s="22" t="str">
        <f t="shared" si="103"/>
        <v>水</v>
      </c>
      <c r="Y118" s="22" t="str">
        <f t="shared" si="103"/>
        <v>木</v>
      </c>
      <c r="Z118" s="22" t="str">
        <f t="shared" si="103"/>
        <v>金</v>
      </c>
      <c r="AA118" s="22" t="str">
        <f t="shared" si="103"/>
        <v>土</v>
      </c>
      <c r="AB118" s="22" t="str">
        <f t="shared" si="103"/>
        <v>日</v>
      </c>
      <c r="AC118" s="22" t="str">
        <f t="shared" si="103"/>
        <v>月</v>
      </c>
      <c r="AD118" s="22" t="str">
        <f t="shared" si="103"/>
        <v>火</v>
      </c>
      <c r="AE118" s="22" t="str">
        <f t="shared" si="103"/>
        <v>水</v>
      </c>
      <c r="AF118" s="22" t="str">
        <f t="shared" si="103"/>
        <v>木</v>
      </c>
      <c r="AG118" s="55" t="str">
        <f t="shared" si="103"/>
        <v>金</v>
      </c>
      <c r="AH118" s="81"/>
      <c r="AI118" s="98" t="s">
        <v>45</v>
      </c>
      <c r="AJ118" s="112" t="s">
        <v>19</v>
      </c>
      <c r="AK118" s="116" t="s">
        <v>58</v>
      </c>
      <c r="AL118" s="140" t="s">
        <v>45</v>
      </c>
      <c r="AM118" s="153" t="s">
        <v>22</v>
      </c>
      <c r="AN118" s="169">
        <f>COUNT(C117:AG117)</f>
        <v>31</v>
      </c>
      <c r="AO118" s="177">
        <f>AN118-AH118</f>
        <v>31</v>
      </c>
      <c r="AP118" s="185">
        <f>SUM(AO$8:AO120)</f>
        <v>780</v>
      </c>
      <c r="AQ118" s="186"/>
      <c r="AR118" s="193"/>
      <c r="AS118" s="3"/>
    </row>
    <row r="119" spans="1:45" s="3" customFormat="1" ht="27" hidden="1" customHeight="1" outlineLevel="1">
      <c r="A119" s="5"/>
      <c r="B119" s="12" t="s">
        <v>11</v>
      </c>
      <c r="C119" s="23" t="str">
        <f>IFERROR(VLOOKUP(C117,祝日一覧!$A:$C,3,FALSE),"")</f>
        <v>元日</v>
      </c>
      <c r="D119" s="23" t="str">
        <f>IFERROR(VLOOKUP(D117,祝日一覧!$A:$C,3,FALSE),"")</f>
        <v>年末年始休暇</v>
      </c>
      <c r="E119" s="23" t="str">
        <f>IFERROR(VLOOKUP(E117,祝日一覧!$A:$C,3,FALSE),"")</f>
        <v>年末年始休暇</v>
      </c>
      <c r="F119" s="23" t="str">
        <f>IFERROR(VLOOKUP(F117,祝日一覧!$A:$C,3,FALSE),"")</f>
        <v/>
      </c>
      <c r="G119" s="23" t="str">
        <f>IFERROR(VLOOKUP(G117,祝日一覧!$A:$C,3,FALSE),"")</f>
        <v/>
      </c>
      <c r="H119" s="23" t="str">
        <f>IFERROR(VLOOKUP(H117,祝日一覧!$A:$C,3,FALSE),"")</f>
        <v/>
      </c>
      <c r="I119" s="23" t="str">
        <f>IFERROR(VLOOKUP(I117,祝日一覧!$A:$C,3,FALSE),"")</f>
        <v/>
      </c>
      <c r="J119" s="23" t="str">
        <f>IFERROR(VLOOKUP(J117,祝日一覧!$A:$C,3,FALSE),"")</f>
        <v/>
      </c>
      <c r="K119" s="23" t="str">
        <f>IFERROR(VLOOKUP(K117,祝日一覧!$A:$C,3,FALSE),"")</f>
        <v/>
      </c>
      <c r="L119" s="23" t="str">
        <f>IFERROR(VLOOKUP(L117,祝日一覧!$A:$C,3,FALSE),"")</f>
        <v/>
      </c>
      <c r="M119" s="23" t="str">
        <f>IFERROR(VLOOKUP(M117,祝日一覧!$A:$C,3,FALSE),"")</f>
        <v/>
      </c>
      <c r="N119" s="23" t="str">
        <f>IFERROR(VLOOKUP(N117,祝日一覧!$A:$C,3,FALSE),"")</f>
        <v/>
      </c>
      <c r="O119" s="23" t="str">
        <f>IFERROR(VLOOKUP(O117,祝日一覧!$A:$C,3,FALSE),"")</f>
        <v>成人の日</v>
      </c>
      <c r="P119" s="23" t="str">
        <f>IFERROR(VLOOKUP(P117,祝日一覧!$A:$C,3,FALSE),"")</f>
        <v/>
      </c>
      <c r="Q119" s="23" t="str">
        <f>IFERROR(VLOOKUP(Q117,祝日一覧!$A:$C,3,FALSE),"")</f>
        <v/>
      </c>
      <c r="R119" s="23" t="str">
        <f>IFERROR(VLOOKUP(R117,祝日一覧!$A:$C,3,FALSE),"")</f>
        <v/>
      </c>
      <c r="S119" s="23" t="str">
        <f>IFERROR(VLOOKUP(S117,祝日一覧!$A:$C,3,FALSE),"")</f>
        <v/>
      </c>
      <c r="T119" s="23" t="str">
        <f>IFERROR(VLOOKUP(T117,祝日一覧!$A:$C,3,FALSE),"")</f>
        <v/>
      </c>
      <c r="U119" s="23" t="str">
        <f>IFERROR(VLOOKUP(U117,祝日一覧!$A:$C,3,FALSE),"")</f>
        <v/>
      </c>
      <c r="V119" s="23" t="str">
        <f>IFERROR(VLOOKUP(V117,祝日一覧!$A:$C,3,FALSE),"")</f>
        <v/>
      </c>
      <c r="W119" s="23" t="str">
        <f>IFERROR(VLOOKUP(W117,祝日一覧!$A:$C,3,FALSE),"")</f>
        <v/>
      </c>
      <c r="X119" s="23" t="str">
        <f>IFERROR(VLOOKUP(X117,祝日一覧!$A:$C,3,FALSE),"")</f>
        <v/>
      </c>
      <c r="Y119" s="23" t="str">
        <f>IFERROR(VLOOKUP(Y117,祝日一覧!$A:$C,3,FALSE),"")</f>
        <v/>
      </c>
      <c r="Z119" s="23" t="str">
        <f>IFERROR(VLOOKUP(Z117,祝日一覧!$A:$C,3,FALSE),"")</f>
        <v/>
      </c>
      <c r="AA119" s="23" t="str">
        <f>IFERROR(VLOOKUP(AA117,祝日一覧!$A:$C,3,FALSE),"")</f>
        <v/>
      </c>
      <c r="AB119" s="23" t="str">
        <f>IFERROR(VLOOKUP(AB117,祝日一覧!$A:$C,3,FALSE),"")</f>
        <v/>
      </c>
      <c r="AC119" s="23" t="str">
        <f>IFERROR(VLOOKUP(AC117,祝日一覧!$A:$C,3,FALSE),"")</f>
        <v/>
      </c>
      <c r="AD119" s="23" t="str">
        <f>IFERROR(VLOOKUP(AD117,祝日一覧!$A:$C,3,FALSE),"")</f>
        <v/>
      </c>
      <c r="AE119" s="23" t="str">
        <f>IFERROR(VLOOKUP(AE117,祝日一覧!$A:$C,3,FALSE),"")</f>
        <v/>
      </c>
      <c r="AF119" s="23" t="str">
        <f>IFERROR(VLOOKUP(AF117,祝日一覧!$A:$C,3,FALSE),"")</f>
        <v/>
      </c>
      <c r="AG119" s="71" t="str">
        <f>IFERROR(VLOOKUP(AG117,祝日一覧!$A:$C,3,FALSE),"")</f>
        <v/>
      </c>
      <c r="AH119" s="81"/>
      <c r="AI119" s="98"/>
      <c r="AJ119" s="112"/>
      <c r="AK119" s="116"/>
      <c r="AL119" s="141"/>
      <c r="AM119" s="154"/>
      <c r="AN119" s="170"/>
      <c r="AO119" s="178"/>
      <c r="AP119" s="186"/>
      <c r="AQ119" s="188"/>
      <c r="AR119" s="194"/>
      <c r="AS119" s="3"/>
    </row>
    <row r="120" spans="1:45" s="3" customFormat="1" ht="20.100000000000001" hidden="1" customHeight="1" outlineLevel="1">
      <c r="A120" s="3"/>
      <c r="B120" s="1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2"/>
      <c r="AH120" s="82"/>
      <c r="AI120" s="99"/>
      <c r="AJ120" s="108" t="e">
        <f>AVERAGE(AJ121:AJ126)</f>
        <v>#DIV/0!</v>
      </c>
      <c r="AK120" s="117" t="e">
        <f>IF(AJ120&gt;=0.285,"達成","未")</f>
        <v>#DIV/0!</v>
      </c>
      <c r="AL120" s="128"/>
      <c r="AM120" s="147">
        <f>AVERAGE(AM121:AM125)</f>
        <v>0.32700421940928265</v>
      </c>
      <c r="AN120" s="165" t="s">
        <v>47</v>
      </c>
      <c r="AO120" s="175" t="s">
        <v>74</v>
      </c>
      <c r="AP120" s="184" t="s">
        <v>64</v>
      </c>
      <c r="AQ120" s="192" t="s">
        <v>62</v>
      </c>
      <c r="AR120" s="192" t="s">
        <v>63</v>
      </c>
      <c r="AS120" s="199" t="s">
        <v>73</v>
      </c>
    </row>
    <row r="121" spans="1:45" s="3" customFormat="1" ht="20.100000000000001" hidden="1" customHeight="1" outlineLevel="1">
      <c r="A121" s="3"/>
      <c r="B121" s="14" t="str">
        <f>IF($R$5&lt;&gt;"",$R$5,"-")</f>
        <v>松江　氏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69"/>
      <c r="AH121" s="84" t="str">
        <f t="shared" ref="AH121:AH126" si="104">IF(B121="-",B121,"手入力")</f>
        <v>手入力</v>
      </c>
      <c r="AI121" s="96">
        <f t="shared" ref="AI121:AI126" si="105">AQ121</f>
        <v>0</v>
      </c>
      <c r="AJ121" s="111" t="str">
        <f t="shared" ref="AJ121:AJ126" si="106">IFERROR(AI121/AO121,"")</f>
        <v/>
      </c>
      <c r="AK121" s="124" t="str">
        <f t="shared" ref="AK121:AK126" si="107">IFERROR(IF(B121="-",B121,IF(AI121/AO121&gt;=0.285,"達成","未")),"-")</f>
        <v>-</v>
      </c>
      <c r="AL121" s="130">
        <f t="shared" ref="AL121:AL126" si="108">AR121</f>
        <v>52</v>
      </c>
      <c r="AM121" s="150">
        <f t="shared" ref="AM121:AM126" si="109">IFERROR(AL121/AP121,"")</f>
        <v>0.32911392405063289</v>
      </c>
      <c r="AN121" s="163">
        <f>COUNT(C117:AG117)</f>
        <v>31</v>
      </c>
      <c r="AO121" s="173">
        <f t="shared" ref="AO121:AO126" si="110">IF(OR(B121="-",B121=""),0,IFERROR(AN121-AH121,))</f>
        <v>0</v>
      </c>
      <c r="AP121" s="173">
        <f t="shared" ref="AP121:AP126" si="111">AO121+AP109</f>
        <v>158</v>
      </c>
      <c r="AQ121" s="172">
        <f t="shared" ref="AQ121:AQ126" si="112">COUNTIF(C121:AG121,"○")</f>
        <v>0</v>
      </c>
      <c r="AR121" s="172">
        <f t="shared" ref="AR121:AR126" si="113">AR109+AQ121</f>
        <v>52</v>
      </c>
      <c r="AS121" s="200">
        <f>IF(AS122&gt;=1,0,IF(SUM(AO121:AO126)=0,1,IF(AK120="達成",1,0)))</f>
        <v>0</v>
      </c>
    </row>
    <row r="122" spans="1:45" s="3" customFormat="1" ht="20.100000000000001" hidden="1" customHeight="1" outlineLevel="1">
      <c r="A122" s="3"/>
      <c r="B122" s="15" t="str">
        <f>IF($S$5&lt;&gt;"",$S$5,"-")</f>
        <v>大田　氏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55"/>
      <c r="AH122" s="78" t="str">
        <f t="shared" si="104"/>
        <v>手入力</v>
      </c>
      <c r="AI122" s="97">
        <f t="shared" si="105"/>
        <v>0</v>
      </c>
      <c r="AJ122" s="109" t="str">
        <f t="shared" si="106"/>
        <v/>
      </c>
      <c r="AK122" s="119" t="str">
        <f t="shared" si="107"/>
        <v>-</v>
      </c>
      <c r="AL122" s="131">
        <f t="shared" si="108"/>
        <v>51</v>
      </c>
      <c r="AM122" s="149">
        <f t="shared" si="109"/>
        <v>0.32278481012658228</v>
      </c>
      <c r="AN122" s="163">
        <f>COUNT(C117:AG117)</f>
        <v>31</v>
      </c>
      <c r="AO122" s="173">
        <f t="shared" si="110"/>
        <v>0</v>
      </c>
      <c r="AP122" s="173">
        <f t="shared" si="111"/>
        <v>158</v>
      </c>
      <c r="AQ122" s="173">
        <f t="shared" si="112"/>
        <v>0</v>
      </c>
      <c r="AR122" s="173">
        <f t="shared" si="113"/>
        <v>51</v>
      </c>
      <c r="AS122" s="3">
        <f>COUNTIF(AH121:AH126,"手入力")</f>
        <v>3</v>
      </c>
    </row>
    <row r="123" spans="1:45" s="3" customFormat="1" ht="20.100000000000001" hidden="1" customHeight="1" outlineLevel="1">
      <c r="A123" s="3"/>
      <c r="B123" s="15" t="str">
        <f>IF($T$5&lt;&gt;"",$T$5,"-")</f>
        <v>浜田　氏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55"/>
      <c r="AH123" s="78" t="str">
        <f t="shared" si="104"/>
        <v>手入力</v>
      </c>
      <c r="AI123" s="97">
        <f t="shared" si="105"/>
        <v>0</v>
      </c>
      <c r="AJ123" s="109" t="str">
        <f t="shared" si="106"/>
        <v/>
      </c>
      <c r="AK123" s="119" t="str">
        <f t="shared" si="107"/>
        <v>-</v>
      </c>
      <c r="AL123" s="131">
        <f t="shared" si="108"/>
        <v>52</v>
      </c>
      <c r="AM123" s="149">
        <f t="shared" si="109"/>
        <v>0.32911392405063289</v>
      </c>
      <c r="AN123" s="163">
        <f>COUNT(C117:AG117)</f>
        <v>31</v>
      </c>
      <c r="AO123" s="173">
        <f t="shared" si="110"/>
        <v>0</v>
      </c>
      <c r="AP123" s="173">
        <f t="shared" si="111"/>
        <v>158</v>
      </c>
      <c r="AQ123" s="173">
        <f t="shared" si="112"/>
        <v>0</v>
      </c>
      <c r="AR123" s="173">
        <f t="shared" si="113"/>
        <v>52</v>
      </c>
      <c r="AS123" s="3"/>
    </row>
    <row r="124" spans="1:45" s="3" customFormat="1" ht="20.100000000000001" hidden="1" customHeight="1" outlineLevel="1">
      <c r="A124" s="3"/>
      <c r="B124" s="15" t="str">
        <f>IF($U$5&lt;&gt;"",$U$5,"-")</f>
        <v>-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55"/>
      <c r="AH124" s="78" t="str">
        <f t="shared" si="104"/>
        <v>-</v>
      </c>
      <c r="AI124" s="97">
        <f t="shared" si="105"/>
        <v>0</v>
      </c>
      <c r="AJ124" s="109" t="str">
        <f t="shared" si="106"/>
        <v/>
      </c>
      <c r="AK124" s="119" t="str">
        <f t="shared" si="107"/>
        <v>-</v>
      </c>
      <c r="AL124" s="131">
        <f t="shared" si="108"/>
        <v>0</v>
      </c>
      <c r="AM124" s="149" t="str">
        <f t="shared" si="109"/>
        <v/>
      </c>
      <c r="AN124" s="163">
        <f>COUNT(C117:AG117)</f>
        <v>31</v>
      </c>
      <c r="AO124" s="173">
        <f t="shared" si="110"/>
        <v>0</v>
      </c>
      <c r="AP124" s="173">
        <f t="shared" si="111"/>
        <v>0</v>
      </c>
      <c r="AQ124" s="173">
        <f t="shared" si="112"/>
        <v>0</v>
      </c>
      <c r="AR124" s="173">
        <f t="shared" si="113"/>
        <v>0</v>
      </c>
      <c r="AS124" s="3"/>
    </row>
    <row r="125" spans="1:45" s="3" customFormat="1" ht="20.100000000000001" hidden="1" customHeight="1" outlineLevel="1">
      <c r="A125" s="3"/>
      <c r="B125" s="15" t="str">
        <f>IF($V$5&lt;&gt;"",$V$5,"-")</f>
        <v>-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55"/>
      <c r="AH125" s="78" t="str">
        <f t="shared" si="104"/>
        <v>-</v>
      </c>
      <c r="AI125" s="97">
        <f t="shared" si="105"/>
        <v>0</v>
      </c>
      <c r="AJ125" s="109" t="str">
        <f t="shared" si="106"/>
        <v/>
      </c>
      <c r="AK125" s="119" t="str">
        <f t="shared" si="107"/>
        <v>-</v>
      </c>
      <c r="AL125" s="131">
        <f t="shared" si="108"/>
        <v>0</v>
      </c>
      <c r="AM125" s="149" t="str">
        <f t="shared" si="109"/>
        <v/>
      </c>
      <c r="AN125" s="163">
        <f>COUNT(C117:AG117)</f>
        <v>31</v>
      </c>
      <c r="AO125" s="173">
        <f t="shared" si="110"/>
        <v>0</v>
      </c>
      <c r="AP125" s="173">
        <f t="shared" si="111"/>
        <v>0</v>
      </c>
      <c r="AQ125" s="173">
        <f t="shared" si="112"/>
        <v>0</v>
      </c>
      <c r="AR125" s="173">
        <f t="shared" si="113"/>
        <v>0</v>
      </c>
      <c r="AS125" s="3"/>
    </row>
    <row r="126" spans="1:45" s="3" customFormat="1" ht="20.100000000000001" hidden="1" customHeight="1" outlineLevel="1">
      <c r="A126" s="3"/>
      <c r="B126" s="16" t="str">
        <f>IF($W$5&lt;&gt;"",$W$5,"-")</f>
        <v>-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70"/>
      <c r="AH126" s="79" t="str">
        <f t="shared" si="104"/>
        <v>-</v>
      </c>
      <c r="AI126" s="99">
        <f t="shared" si="105"/>
        <v>0</v>
      </c>
      <c r="AJ126" s="108" t="str">
        <f t="shared" si="106"/>
        <v/>
      </c>
      <c r="AK126" s="117" t="str">
        <f t="shared" si="107"/>
        <v>-</v>
      </c>
      <c r="AL126" s="133">
        <f t="shared" si="108"/>
        <v>0</v>
      </c>
      <c r="AM126" s="147" t="str">
        <f t="shared" si="109"/>
        <v/>
      </c>
      <c r="AN126" s="163">
        <f>COUNT(C117:AG117)</f>
        <v>31</v>
      </c>
      <c r="AO126" s="173">
        <f t="shared" si="110"/>
        <v>0</v>
      </c>
      <c r="AP126" s="173">
        <f t="shared" si="111"/>
        <v>0</v>
      </c>
      <c r="AQ126" s="173">
        <f t="shared" si="112"/>
        <v>0</v>
      </c>
      <c r="AR126" s="173">
        <f t="shared" si="113"/>
        <v>0</v>
      </c>
      <c r="AS126" s="3"/>
    </row>
    <row r="127" spans="1:45" s="3" customFormat="1" ht="14.25" hidden="1" outlineLevel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1"/>
      <c r="AI127" s="1"/>
      <c r="AJ127" s="3"/>
      <c r="AK127" s="1"/>
      <c r="AL127" s="1"/>
      <c r="AM127" s="1"/>
      <c r="AN127" s="4"/>
      <c r="AO127" s="4"/>
      <c r="AP127" s="4"/>
      <c r="AQ127" s="4"/>
      <c r="AR127" s="4"/>
      <c r="AS127" s="3"/>
    </row>
    <row r="128" spans="1:45" s="3" customFormat="1" ht="12.95" hidden="1" customHeight="1" outlineLevel="1">
      <c r="A128" s="1"/>
      <c r="B128" s="10" t="s">
        <v>6</v>
      </c>
      <c r="C128" s="20">
        <f>DATE(YEAR(C116),MONTH(C116)+1,DAY(C116))</f>
        <v>45689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80" t="s">
        <v>31</v>
      </c>
      <c r="AI128" s="96" t="s">
        <v>20</v>
      </c>
      <c r="AJ128" s="105"/>
      <c r="AK128" s="114"/>
      <c r="AL128" s="138" t="s">
        <v>15</v>
      </c>
      <c r="AM128" s="151"/>
      <c r="AN128" s="167" t="s">
        <v>30</v>
      </c>
      <c r="AO128" s="171" t="s">
        <v>33</v>
      </c>
      <c r="AP128" s="181" t="s">
        <v>1</v>
      </c>
      <c r="AQ128" s="187"/>
      <c r="AR128" s="159"/>
      <c r="AS128" s="3"/>
    </row>
    <row r="129" spans="1:45" s="3" customFormat="1" ht="12.95" hidden="1" customHeight="1" outlineLevel="1">
      <c r="A129" s="1"/>
      <c r="B129" s="11" t="s">
        <v>9</v>
      </c>
      <c r="C129" s="21">
        <f>DATE(YEAR(C128),MONTH(C128),DAY(C128))</f>
        <v>45689</v>
      </c>
      <c r="D129" s="21">
        <f t="shared" ref="D129:AG129" si="114">IF(MONTH(DATE(YEAR(C129),MONTH(C129),DAY(C129)+1))=MONTH($C128),DATE(YEAR(C129),MONTH(C129),DAY(C129)+1),"")</f>
        <v>45690</v>
      </c>
      <c r="E129" s="21">
        <f t="shared" si="114"/>
        <v>45691</v>
      </c>
      <c r="F129" s="32">
        <f t="shared" si="114"/>
        <v>45692</v>
      </c>
      <c r="G129" s="21">
        <f t="shared" si="114"/>
        <v>45693</v>
      </c>
      <c r="H129" s="21">
        <f t="shared" si="114"/>
        <v>45694</v>
      </c>
      <c r="I129" s="21">
        <f t="shared" si="114"/>
        <v>45695</v>
      </c>
      <c r="J129" s="21">
        <f t="shared" si="114"/>
        <v>45696</v>
      </c>
      <c r="K129" s="21">
        <f t="shared" si="114"/>
        <v>45697</v>
      </c>
      <c r="L129" s="21">
        <f t="shared" si="114"/>
        <v>45698</v>
      </c>
      <c r="M129" s="21">
        <f t="shared" si="114"/>
        <v>45699</v>
      </c>
      <c r="N129" s="21">
        <f t="shared" si="114"/>
        <v>45700</v>
      </c>
      <c r="O129" s="21">
        <f t="shared" si="114"/>
        <v>45701</v>
      </c>
      <c r="P129" s="21">
        <f t="shared" si="114"/>
        <v>45702</v>
      </c>
      <c r="Q129" s="21">
        <f t="shared" si="114"/>
        <v>45703</v>
      </c>
      <c r="R129" s="21">
        <f t="shared" si="114"/>
        <v>45704</v>
      </c>
      <c r="S129" s="21">
        <f t="shared" si="114"/>
        <v>45705</v>
      </c>
      <c r="T129" s="21">
        <f t="shared" si="114"/>
        <v>45706</v>
      </c>
      <c r="U129" s="21">
        <f t="shared" si="114"/>
        <v>45707</v>
      </c>
      <c r="V129" s="21">
        <f t="shared" si="114"/>
        <v>45708</v>
      </c>
      <c r="W129" s="21">
        <f t="shared" si="114"/>
        <v>45709</v>
      </c>
      <c r="X129" s="21">
        <f t="shared" si="114"/>
        <v>45710</v>
      </c>
      <c r="Y129" s="21">
        <f t="shared" si="114"/>
        <v>45711</v>
      </c>
      <c r="Z129" s="21">
        <f t="shared" si="114"/>
        <v>45712</v>
      </c>
      <c r="AA129" s="21">
        <f t="shared" si="114"/>
        <v>45713</v>
      </c>
      <c r="AB129" s="21">
        <f t="shared" si="114"/>
        <v>45714</v>
      </c>
      <c r="AC129" s="21">
        <f t="shared" si="114"/>
        <v>45715</v>
      </c>
      <c r="AD129" s="21">
        <f t="shared" si="114"/>
        <v>45716</v>
      </c>
      <c r="AE129" s="21" t="str">
        <f t="shared" si="114"/>
        <v/>
      </c>
      <c r="AF129" s="21" t="e">
        <f t="shared" si="114"/>
        <v>#VALUE!</v>
      </c>
      <c r="AG129" s="67" t="e">
        <f t="shared" si="114"/>
        <v>#VALUE!</v>
      </c>
      <c r="AH129" s="81"/>
      <c r="AI129" s="97"/>
      <c r="AJ129" s="106"/>
      <c r="AK129" s="115"/>
      <c r="AL129" s="139"/>
      <c r="AM129" s="152"/>
      <c r="AN129" s="168"/>
      <c r="AO129" s="172"/>
      <c r="AP129" s="182"/>
      <c r="AQ129" s="187"/>
      <c r="AR129" s="159"/>
      <c r="AS129" s="3"/>
    </row>
    <row r="130" spans="1:45" s="3" customFormat="1" ht="12.95" hidden="1" customHeight="1" outlineLevel="1">
      <c r="A130" s="1"/>
      <c r="B130" s="11" t="s">
        <v>3</v>
      </c>
      <c r="C130" s="22" t="str">
        <f t="shared" ref="C130:AG130" si="115">TEXT(C129,"aaa")</f>
        <v>土</v>
      </c>
      <c r="D130" s="22" t="str">
        <f t="shared" si="115"/>
        <v>日</v>
      </c>
      <c r="E130" s="22" t="str">
        <f t="shared" si="115"/>
        <v>月</v>
      </c>
      <c r="F130" s="33" t="str">
        <f t="shared" si="115"/>
        <v>火</v>
      </c>
      <c r="G130" s="22" t="str">
        <f t="shared" si="115"/>
        <v>水</v>
      </c>
      <c r="H130" s="22" t="str">
        <f t="shared" si="115"/>
        <v>木</v>
      </c>
      <c r="I130" s="22" t="str">
        <f t="shared" si="115"/>
        <v>金</v>
      </c>
      <c r="J130" s="22" t="str">
        <f t="shared" si="115"/>
        <v>土</v>
      </c>
      <c r="K130" s="22" t="str">
        <f t="shared" si="115"/>
        <v>日</v>
      </c>
      <c r="L130" s="22" t="str">
        <f t="shared" si="115"/>
        <v>月</v>
      </c>
      <c r="M130" s="22" t="str">
        <f t="shared" si="115"/>
        <v>火</v>
      </c>
      <c r="N130" s="22" t="str">
        <f t="shared" si="115"/>
        <v>水</v>
      </c>
      <c r="O130" s="22" t="str">
        <f t="shared" si="115"/>
        <v>木</v>
      </c>
      <c r="P130" s="22" t="str">
        <f t="shared" si="115"/>
        <v>金</v>
      </c>
      <c r="Q130" s="22" t="str">
        <f t="shared" si="115"/>
        <v>土</v>
      </c>
      <c r="R130" s="22" t="str">
        <f t="shared" si="115"/>
        <v>日</v>
      </c>
      <c r="S130" s="22" t="str">
        <f t="shared" si="115"/>
        <v>月</v>
      </c>
      <c r="T130" s="22" t="str">
        <f t="shared" si="115"/>
        <v>火</v>
      </c>
      <c r="U130" s="22" t="str">
        <f t="shared" si="115"/>
        <v>水</v>
      </c>
      <c r="V130" s="22" t="str">
        <f t="shared" si="115"/>
        <v>木</v>
      </c>
      <c r="W130" s="22" t="str">
        <f t="shared" si="115"/>
        <v>金</v>
      </c>
      <c r="X130" s="22" t="str">
        <f t="shared" si="115"/>
        <v>土</v>
      </c>
      <c r="Y130" s="22" t="str">
        <f t="shared" si="115"/>
        <v>日</v>
      </c>
      <c r="Z130" s="22" t="str">
        <f t="shared" si="115"/>
        <v>月</v>
      </c>
      <c r="AA130" s="22" t="str">
        <f t="shared" si="115"/>
        <v>火</v>
      </c>
      <c r="AB130" s="22" t="str">
        <f t="shared" si="115"/>
        <v>水</v>
      </c>
      <c r="AC130" s="22" t="str">
        <f t="shared" si="115"/>
        <v>木</v>
      </c>
      <c r="AD130" s="22" t="str">
        <f t="shared" si="115"/>
        <v>金</v>
      </c>
      <c r="AE130" s="22" t="str">
        <f t="shared" si="115"/>
        <v/>
      </c>
      <c r="AF130" s="22" t="e">
        <f t="shared" si="115"/>
        <v>#VALUE!</v>
      </c>
      <c r="AG130" s="55" t="e">
        <f t="shared" si="115"/>
        <v>#VALUE!</v>
      </c>
      <c r="AH130" s="81"/>
      <c r="AI130" s="98" t="s">
        <v>45</v>
      </c>
      <c r="AJ130" s="112" t="s">
        <v>19</v>
      </c>
      <c r="AK130" s="116" t="s">
        <v>58</v>
      </c>
      <c r="AL130" s="140" t="s">
        <v>45</v>
      </c>
      <c r="AM130" s="153" t="s">
        <v>22</v>
      </c>
      <c r="AN130" s="167">
        <f>COUNT(C129:AG129)</f>
        <v>28</v>
      </c>
      <c r="AO130" s="171">
        <f>AN130-AH130</f>
        <v>28</v>
      </c>
      <c r="AP130" s="171">
        <f>SUM(AO$8:AO132)</f>
        <v>808</v>
      </c>
      <c r="AQ130" s="186"/>
      <c r="AR130" s="193"/>
      <c r="AS130" s="3"/>
    </row>
    <row r="131" spans="1:45" s="3" customFormat="1" ht="27" hidden="1" customHeight="1" outlineLevel="1">
      <c r="A131" s="5"/>
      <c r="B131" s="12" t="s">
        <v>11</v>
      </c>
      <c r="C131" s="23" t="str">
        <f>IFERROR(VLOOKUP(C129,祝日一覧!$A:$C,3,FALSE),"")</f>
        <v/>
      </c>
      <c r="D131" s="23" t="str">
        <f>IFERROR(VLOOKUP(D129,祝日一覧!$A:$C,3,FALSE),"")</f>
        <v/>
      </c>
      <c r="E131" s="23" t="str">
        <f>IFERROR(VLOOKUP(E129,祝日一覧!$A:$C,3,FALSE),"")</f>
        <v/>
      </c>
      <c r="F131" s="23" t="str">
        <f>IFERROR(VLOOKUP(F129,祝日一覧!$A:$C,3,FALSE),"")</f>
        <v/>
      </c>
      <c r="G131" s="23" t="str">
        <f>IFERROR(VLOOKUP(G129,祝日一覧!$A:$C,3,FALSE),"")</f>
        <v/>
      </c>
      <c r="H131" s="23" t="str">
        <f>IFERROR(VLOOKUP(H129,祝日一覧!$A:$C,3,FALSE),"")</f>
        <v/>
      </c>
      <c r="I131" s="23" t="str">
        <f>IFERROR(VLOOKUP(I129,祝日一覧!$A:$C,3,FALSE),"")</f>
        <v/>
      </c>
      <c r="J131" s="23" t="str">
        <f>IFERROR(VLOOKUP(J129,祝日一覧!$A:$C,3,FALSE),"")</f>
        <v/>
      </c>
      <c r="K131" s="23" t="str">
        <f>IFERROR(VLOOKUP(K129,祝日一覧!$A:$C,3,FALSE),"")</f>
        <v/>
      </c>
      <c r="L131" s="23" t="str">
        <f>IFERROR(VLOOKUP(L129,祝日一覧!$A:$C,3,FALSE),"")</f>
        <v/>
      </c>
      <c r="M131" s="23" t="str">
        <f>IFERROR(VLOOKUP(M129,祝日一覧!$A:$C,3,FALSE),"")</f>
        <v>建国記念の日</v>
      </c>
      <c r="N131" s="23" t="str">
        <f>IFERROR(VLOOKUP(N129,祝日一覧!$A:$C,3,FALSE),"")</f>
        <v/>
      </c>
      <c r="O131" s="23" t="str">
        <f>IFERROR(VLOOKUP(O129,祝日一覧!$A:$C,3,FALSE),"")</f>
        <v/>
      </c>
      <c r="P131" s="23" t="str">
        <f>IFERROR(VLOOKUP(P129,祝日一覧!$A:$C,3,FALSE),"")</f>
        <v/>
      </c>
      <c r="Q131" s="23" t="str">
        <f>IFERROR(VLOOKUP(Q129,祝日一覧!$A:$C,3,FALSE),"")</f>
        <v/>
      </c>
      <c r="R131" s="23" t="str">
        <f>IFERROR(VLOOKUP(R129,祝日一覧!$A:$C,3,FALSE),"")</f>
        <v/>
      </c>
      <c r="S131" s="23" t="str">
        <f>IFERROR(VLOOKUP(S129,祝日一覧!$A:$C,3,FALSE),"")</f>
        <v/>
      </c>
      <c r="T131" s="23" t="str">
        <f>IFERROR(VLOOKUP(T129,祝日一覧!$A:$C,3,FALSE),"")</f>
        <v/>
      </c>
      <c r="U131" s="23" t="str">
        <f>IFERROR(VLOOKUP(U129,祝日一覧!$A:$C,3,FALSE),"")</f>
        <v/>
      </c>
      <c r="V131" s="23" t="str">
        <f>IFERROR(VLOOKUP(V129,祝日一覧!$A:$C,3,FALSE),"")</f>
        <v/>
      </c>
      <c r="W131" s="23" t="str">
        <f>IFERROR(VLOOKUP(W129,祝日一覧!$A:$C,3,FALSE),"")</f>
        <v/>
      </c>
      <c r="X131" s="23" t="str">
        <f>IFERROR(VLOOKUP(X129,祝日一覧!$A:$C,3,FALSE),"")</f>
        <v/>
      </c>
      <c r="Y131" s="23" t="str">
        <f>IFERROR(VLOOKUP(Y129,祝日一覧!$A:$C,3,FALSE),"")</f>
        <v>天皇誕生日</v>
      </c>
      <c r="Z131" s="23" t="str">
        <f>IFERROR(VLOOKUP(Z129,祝日一覧!$A:$C,3,FALSE),"")</f>
        <v>振替休日</v>
      </c>
      <c r="AA131" s="23" t="str">
        <f>IFERROR(VLOOKUP(AA129,祝日一覧!$A:$C,3,FALSE),"")</f>
        <v/>
      </c>
      <c r="AB131" s="23" t="str">
        <f>IFERROR(VLOOKUP(AB129,祝日一覧!$A:$C,3,FALSE),"")</f>
        <v/>
      </c>
      <c r="AC131" s="23" t="str">
        <f>IFERROR(VLOOKUP(AC129,祝日一覧!$A:$C,3,FALSE),"")</f>
        <v/>
      </c>
      <c r="AD131" s="23" t="str">
        <f>IFERROR(VLOOKUP(AD129,祝日一覧!$A:$C,3,FALSE),"")</f>
        <v/>
      </c>
      <c r="AE131" s="23" t="str">
        <f>IFERROR(VLOOKUP(AE129,祝日一覧!$A:$C,3,FALSE),"")</f>
        <v/>
      </c>
      <c r="AF131" s="23" t="str">
        <f>IFERROR(VLOOKUP(AF129,祝日一覧!$A:$C,3,FALSE),"")</f>
        <v/>
      </c>
      <c r="AG131" s="71" t="str">
        <f>IFERROR(VLOOKUP(AG129,祝日一覧!$A:$C,3,FALSE),"")</f>
        <v/>
      </c>
      <c r="AH131" s="81"/>
      <c r="AI131" s="98"/>
      <c r="AJ131" s="112"/>
      <c r="AK131" s="116"/>
      <c r="AL131" s="141"/>
      <c r="AM131" s="154"/>
      <c r="AN131" s="168"/>
      <c r="AO131" s="172"/>
      <c r="AP131" s="172"/>
      <c r="AQ131" s="188"/>
      <c r="AR131" s="194"/>
      <c r="AS131" s="3"/>
    </row>
    <row r="132" spans="1:45" s="3" customFormat="1" ht="20.100000000000001" hidden="1" customHeight="1" outlineLevel="1">
      <c r="A132" s="3"/>
      <c r="B132" s="1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72"/>
      <c r="AH132" s="82"/>
      <c r="AI132" s="99"/>
      <c r="AJ132" s="108" t="e">
        <f>AVERAGE(AJ133:AJ138)</f>
        <v>#DIV/0!</v>
      </c>
      <c r="AK132" s="117" t="e">
        <f>IF(AJ132&gt;=0.285,"達成","未")</f>
        <v>#DIV/0!</v>
      </c>
      <c r="AL132" s="128"/>
      <c r="AM132" s="147">
        <f>AVERAGE(AM133:AM137)</f>
        <v>0.32700421940928265</v>
      </c>
      <c r="AN132" s="165" t="s">
        <v>47</v>
      </c>
      <c r="AO132" s="175" t="s">
        <v>74</v>
      </c>
      <c r="AP132" s="184" t="s">
        <v>64</v>
      </c>
      <c r="AQ132" s="192" t="s">
        <v>62</v>
      </c>
      <c r="AR132" s="192" t="s">
        <v>63</v>
      </c>
      <c r="AS132" s="199" t="s">
        <v>73</v>
      </c>
    </row>
    <row r="133" spans="1:45" s="3" customFormat="1" ht="20.100000000000001" hidden="1" customHeight="1" outlineLevel="1">
      <c r="A133" s="3"/>
      <c r="B133" s="14" t="str">
        <f>IF($R$5&lt;&gt;"",$R$5,"-")</f>
        <v>松江　氏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69"/>
      <c r="AH133" s="84" t="str">
        <f t="shared" ref="AH133:AH138" si="116">IF(B133="-",B133,"手入力")</f>
        <v>手入力</v>
      </c>
      <c r="AI133" s="96">
        <f t="shared" ref="AI133:AI138" si="117">AQ133</f>
        <v>0</v>
      </c>
      <c r="AJ133" s="111" t="str">
        <f t="shared" ref="AJ133:AJ138" si="118">IFERROR(AI133/AO133,"")</f>
        <v/>
      </c>
      <c r="AK133" s="124" t="str">
        <f t="shared" ref="AK133:AK138" si="119">IFERROR(IF(B133="-",B133,IF(AI133/AO133&gt;=0.285,"達成","未")),"-")</f>
        <v>-</v>
      </c>
      <c r="AL133" s="130">
        <f t="shared" ref="AL133:AL138" si="120">AR133</f>
        <v>52</v>
      </c>
      <c r="AM133" s="150">
        <f t="shared" ref="AM133:AM138" si="121">IFERROR(AL133/AP133,"")</f>
        <v>0.32911392405063289</v>
      </c>
      <c r="AN133" s="163">
        <f>COUNT(C129:AG129)</f>
        <v>28</v>
      </c>
      <c r="AO133" s="173">
        <f t="shared" ref="AO133:AO138" si="122">IF(OR(B133="-",B133=""),0,IFERROR(AN133-AH133,))</f>
        <v>0</v>
      </c>
      <c r="AP133" s="173">
        <f t="shared" ref="AP133:AP138" si="123">AO133+AP121</f>
        <v>158</v>
      </c>
      <c r="AQ133" s="172">
        <f t="shared" ref="AQ133:AQ138" si="124">COUNTIF(C133:AG133,"○")</f>
        <v>0</v>
      </c>
      <c r="AR133" s="172">
        <f t="shared" ref="AR133:AR138" si="125">AR121+AQ133</f>
        <v>52</v>
      </c>
      <c r="AS133" s="200">
        <f>IF(AS134&gt;=1,0,IF(SUM(AO133:AO138)=0,1,IF(AK132="達成",1,0)))</f>
        <v>0</v>
      </c>
    </row>
    <row r="134" spans="1:45" s="3" customFormat="1" ht="20.100000000000001" hidden="1" customHeight="1" outlineLevel="1">
      <c r="A134" s="3"/>
      <c r="B134" s="15" t="str">
        <f>IF($S$5&lt;&gt;"",$S$5,"-")</f>
        <v>大田　氏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55"/>
      <c r="AH134" s="78" t="str">
        <f t="shared" si="116"/>
        <v>手入力</v>
      </c>
      <c r="AI134" s="97">
        <f t="shared" si="117"/>
        <v>0</v>
      </c>
      <c r="AJ134" s="109" t="str">
        <f t="shared" si="118"/>
        <v/>
      </c>
      <c r="AK134" s="119" t="str">
        <f t="shared" si="119"/>
        <v>-</v>
      </c>
      <c r="AL134" s="131">
        <f t="shared" si="120"/>
        <v>51</v>
      </c>
      <c r="AM134" s="149">
        <f t="shared" si="121"/>
        <v>0.32278481012658228</v>
      </c>
      <c r="AN134" s="163">
        <f>COUNT(C129:AG129)</f>
        <v>28</v>
      </c>
      <c r="AO134" s="173">
        <f t="shared" si="122"/>
        <v>0</v>
      </c>
      <c r="AP134" s="173">
        <f t="shared" si="123"/>
        <v>158</v>
      </c>
      <c r="AQ134" s="173">
        <f t="shared" si="124"/>
        <v>0</v>
      </c>
      <c r="AR134" s="173">
        <f t="shared" si="125"/>
        <v>51</v>
      </c>
      <c r="AS134" s="3">
        <f>COUNTIF(AH133:AH138,"手入力")</f>
        <v>3</v>
      </c>
    </row>
    <row r="135" spans="1:45" s="3" customFormat="1" ht="20.100000000000001" hidden="1" customHeight="1" outlineLevel="1">
      <c r="A135" s="3"/>
      <c r="B135" s="15" t="str">
        <f>IF($T$5&lt;&gt;"",$T$5,"-")</f>
        <v>浜田　氏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55"/>
      <c r="AH135" s="78" t="str">
        <f t="shared" si="116"/>
        <v>手入力</v>
      </c>
      <c r="AI135" s="97">
        <f t="shared" si="117"/>
        <v>0</v>
      </c>
      <c r="AJ135" s="109" t="str">
        <f t="shared" si="118"/>
        <v/>
      </c>
      <c r="AK135" s="119" t="str">
        <f t="shared" si="119"/>
        <v>-</v>
      </c>
      <c r="AL135" s="131">
        <f t="shared" si="120"/>
        <v>52</v>
      </c>
      <c r="AM135" s="149">
        <f t="shared" si="121"/>
        <v>0.32911392405063289</v>
      </c>
      <c r="AN135" s="163">
        <f>COUNT(C129:AG129)</f>
        <v>28</v>
      </c>
      <c r="AO135" s="173">
        <f t="shared" si="122"/>
        <v>0</v>
      </c>
      <c r="AP135" s="173">
        <f t="shared" si="123"/>
        <v>158</v>
      </c>
      <c r="AQ135" s="173">
        <f t="shared" si="124"/>
        <v>0</v>
      </c>
      <c r="AR135" s="173">
        <f t="shared" si="125"/>
        <v>52</v>
      </c>
      <c r="AS135" s="3"/>
    </row>
    <row r="136" spans="1:45" s="3" customFormat="1" ht="20.100000000000001" hidden="1" customHeight="1" outlineLevel="1">
      <c r="A136" s="3"/>
      <c r="B136" s="15" t="str">
        <f>IF($U$5&lt;&gt;"",$U$5,"-")</f>
        <v>-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55"/>
      <c r="AH136" s="78" t="str">
        <f t="shared" si="116"/>
        <v>-</v>
      </c>
      <c r="AI136" s="97">
        <f t="shared" si="117"/>
        <v>0</v>
      </c>
      <c r="AJ136" s="109" t="str">
        <f t="shared" si="118"/>
        <v/>
      </c>
      <c r="AK136" s="119" t="str">
        <f t="shared" si="119"/>
        <v>-</v>
      </c>
      <c r="AL136" s="131">
        <f t="shared" si="120"/>
        <v>0</v>
      </c>
      <c r="AM136" s="149" t="str">
        <f t="shared" si="121"/>
        <v/>
      </c>
      <c r="AN136" s="163">
        <f>COUNT(C129:AG129)</f>
        <v>28</v>
      </c>
      <c r="AO136" s="173">
        <f t="shared" si="122"/>
        <v>0</v>
      </c>
      <c r="AP136" s="173">
        <f t="shared" si="123"/>
        <v>0</v>
      </c>
      <c r="AQ136" s="173">
        <f t="shared" si="124"/>
        <v>0</v>
      </c>
      <c r="AR136" s="173">
        <f t="shared" si="125"/>
        <v>0</v>
      </c>
      <c r="AS136" s="3"/>
    </row>
    <row r="137" spans="1:45" s="3" customFormat="1" ht="20.100000000000001" hidden="1" customHeight="1" outlineLevel="1">
      <c r="A137" s="3"/>
      <c r="B137" s="15" t="str">
        <f>IF($V$5&lt;&gt;"",$V$5,"-")</f>
        <v>-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55"/>
      <c r="AH137" s="78" t="str">
        <f t="shared" si="116"/>
        <v>-</v>
      </c>
      <c r="AI137" s="97">
        <f t="shared" si="117"/>
        <v>0</v>
      </c>
      <c r="AJ137" s="109" t="str">
        <f t="shared" si="118"/>
        <v/>
      </c>
      <c r="AK137" s="119" t="str">
        <f t="shared" si="119"/>
        <v>-</v>
      </c>
      <c r="AL137" s="131">
        <f t="shared" si="120"/>
        <v>0</v>
      </c>
      <c r="AM137" s="149" t="str">
        <f t="shared" si="121"/>
        <v/>
      </c>
      <c r="AN137" s="163">
        <f>COUNT(C129:AG129)</f>
        <v>28</v>
      </c>
      <c r="AO137" s="173">
        <f t="shared" si="122"/>
        <v>0</v>
      </c>
      <c r="AP137" s="173">
        <f t="shared" si="123"/>
        <v>0</v>
      </c>
      <c r="AQ137" s="173">
        <f t="shared" si="124"/>
        <v>0</v>
      </c>
      <c r="AR137" s="173">
        <f t="shared" si="125"/>
        <v>0</v>
      </c>
      <c r="AS137" s="3"/>
    </row>
    <row r="138" spans="1:45" s="3" customFormat="1" ht="20.100000000000001" hidden="1" customHeight="1" outlineLevel="1">
      <c r="A138" s="3"/>
      <c r="B138" s="16" t="str">
        <f>IF($W$5&lt;&gt;"",$W$5,"-")</f>
        <v>-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70"/>
      <c r="AH138" s="79" t="str">
        <f t="shared" si="116"/>
        <v>-</v>
      </c>
      <c r="AI138" s="99">
        <f t="shared" si="117"/>
        <v>0</v>
      </c>
      <c r="AJ138" s="108" t="str">
        <f t="shared" si="118"/>
        <v/>
      </c>
      <c r="AK138" s="117" t="str">
        <f t="shared" si="119"/>
        <v>-</v>
      </c>
      <c r="AL138" s="133">
        <f t="shared" si="120"/>
        <v>0</v>
      </c>
      <c r="AM138" s="147" t="str">
        <f t="shared" si="121"/>
        <v/>
      </c>
      <c r="AN138" s="163">
        <f>COUNT(C129:AG129)</f>
        <v>28</v>
      </c>
      <c r="AO138" s="173">
        <f t="shared" si="122"/>
        <v>0</v>
      </c>
      <c r="AP138" s="173">
        <f t="shared" si="123"/>
        <v>0</v>
      </c>
      <c r="AQ138" s="173">
        <f t="shared" si="124"/>
        <v>0</v>
      </c>
      <c r="AR138" s="173">
        <f t="shared" si="125"/>
        <v>0</v>
      </c>
      <c r="AS138" s="3"/>
    </row>
    <row r="139" spans="1:45" s="3" customFormat="1" ht="14.25" hidden="1" outlineLevel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"/>
      <c r="AI139" s="1"/>
      <c r="AJ139" s="3"/>
      <c r="AK139" s="1"/>
      <c r="AL139" s="1"/>
      <c r="AM139" s="1"/>
      <c r="AN139" s="4"/>
      <c r="AO139" s="4"/>
      <c r="AP139" s="4"/>
      <c r="AQ139" s="4"/>
      <c r="AR139" s="4"/>
      <c r="AS139" s="3"/>
    </row>
    <row r="140" spans="1:45" s="3" customFormat="1" ht="12.95" hidden="1" customHeight="1" outlineLevel="1">
      <c r="A140" s="1"/>
      <c r="B140" s="10" t="s">
        <v>6</v>
      </c>
      <c r="C140" s="20">
        <f>DATE(YEAR(C128),MONTH(C128)+1,DAY(C128))</f>
        <v>45717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80" t="s">
        <v>31</v>
      </c>
      <c r="AI140" s="96" t="s">
        <v>20</v>
      </c>
      <c r="AJ140" s="105"/>
      <c r="AK140" s="114"/>
      <c r="AL140" s="138" t="s">
        <v>15</v>
      </c>
      <c r="AM140" s="151"/>
      <c r="AN140" s="167" t="s">
        <v>30</v>
      </c>
      <c r="AO140" s="171" t="s">
        <v>33</v>
      </c>
      <c r="AP140" s="181" t="s">
        <v>1</v>
      </c>
      <c r="AQ140" s="187"/>
      <c r="AR140" s="159"/>
      <c r="AS140" s="3"/>
    </row>
    <row r="141" spans="1:45" s="3" customFormat="1" ht="12.95" hidden="1" customHeight="1" outlineLevel="1">
      <c r="A141" s="1"/>
      <c r="B141" s="11" t="s">
        <v>9</v>
      </c>
      <c r="C141" s="21">
        <f>DATE(YEAR(C140),MONTH(C140),DAY(C140))</f>
        <v>45717</v>
      </c>
      <c r="D141" s="21">
        <f t="shared" ref="D141:AG141" si="126">IF(MONTH(DATE(YEAR(C141),MONTH(C141),DAY(C141)+1))=MONTH($C140),DATE(YEAR(C141),MONTH(C141),DAY(C141)+1),"")</f>
        <v>45718</v>
      </c>
      <c r="E141" s="21">
        <f t="shared" si="126"/>
        <v>45719</v>
      </c>
      <c r="F141" s="32">
        <f t="shared" si="126"/>
        <v>45720</v>
      </c>
      <c r="G141" s="21">
        <f t="shared" si="126"/>
        <v>45721</v>
      </c>
      <c r="H141" s="21">
        <f t="shared" si="126"/>
        <v>45722</v>
      </c>
      <c r="I141" s="21">
        <f t="shared" si="126"/>
        <v>45723</v>
      </c>
      <c r="J141" s="21">
        <f t="shared" si="126"/>
        <v>45724</v>
      </c>
      <c r="K141" s="21">
        <f t="shared" si="126"/>
        <v>45725</v>
      </c>
      <c r="L141" s="21">
        <f t="shared" si="126"/>
        <v>45726</v>
      </c>
      <c r="M141" s="21">
        <f t="shared" si="126"/>
        <v>45727</v>
      </c>
      <c r="N141" s="21">
        <f t="shared" si="126"/>
        <v>45728</v>
      </c>
      <c r="O141" s="21">
        <f t="shared" si="126"/>
        <v>45729</v>
      </c>
      <c r="P141" s="21">
        <f t="shared" si="126"/>
        <v>45730</v>
      </c>
      <c r="Q141" s="21">
        <f t="shared" si="126"/>
        <v>45731</v>
      </c>
      <c r="R141" s="21">
        <f t="shared" si="126"/>
        <v>45732</v>
      </c>
      <c r="S141" s="21">
        <f t="shared" si="126"/>
        <v>45733</v>
      </c>
      <c r="T141" s="21">
        <f t="shared" si="126"/>
        <v>45734</v>
      </c>
      <c r="U141" s="21">
        <f t="shared" si="126"/>
        <v>45735</v>
      </c>
      <c r="V141" s="21">
        <f t="shared" si="126"/>
        <v>45736</v>
      </c>
      <c r="W141" s="21">
        <f t="shared" si="126"/>
        <v>45737</v>
      </c>
      <c r="X141" s="21">
        <f t="shared" si="126"/>
        <v>45738</v>
      </c>
      <c r="Y141" s="21">
        <f t="shared" si="126"/>
        <v>45739</v>
      </c>
      <c r="Z141" s="21">
        <f t="shared" si="126"/>
        <v>45740</v>
      </c>
      <c r="AA141" s="21">
        <f t="shared" si="126"/>
        <v>45741</v>
      </c>
      <c r="AB141" s="21">
        <f t="shared" si="126"/>
        <v>45742</v>
      </c>
      <c r="AC141" s="21">
        <f t="shared" si="126"/>
        <v>45743</v>
      </c>
      <c r="AD141" s="21">
        <f t="shared" si="126"/>
        <v>45744</v>
      </c>
      <c r="AE141" s="21">
        <f t="shared" si="126"/>
        <v>45745</v>
      </c>
      <c r="AF141" s="21">
        <f t="shared" si="126"/>
        <v>45746</v>
      </c>
      <c r="AG141" s="67">
        <f t="shared" si="126"/>
        <v>45747</v>
      </c>
      <c r="AH141" s="81"/>
      <c r="AI141" s="97"/>
      <c r="AJ141" s="106"/>
      <c r="AK141" s="115"/>
      <c r="AL141" s="139"/>
      <c r="AM141" s="152"/>
      <c r="AN141" s="168"/>
      <c r="AO141" s="172"/>
      <c r="AP141" s="182"/>
      <c r="AQ141" s="187"/>
      <c r="AR141" s="159"/>
      <c r="AS141" s="3"/>
    </row>
    <row r="142" spans="1:45" s="3" customFormat="1" ht="12.95" hidden="1" customHeight="1" outlineLevel="1">
      <c r="A142" s="1"/>
      <c r="B142" s="11" t="s">
        <v>3</v>
      </c>
      <c r="C142" s="22" t="str">
        <f t="shared" ref="C142:AG142" si="127">TEXT(C141,"aaa")</f>
        <v>土</v>
      </c>
      <c r="D142" s="22" t="str">
        <f t="shared" si="127"/>
        <v>日</v>
      </c>
      <c r="E142" s="22" t="str">
        <f t="shared" si="127"/>
        <v>月</v>
      </c>
      <c r="F142" s="33" t="str">
        <f t="shared" si="127"/>
        <v>火</v>
      </c>
      <c r="G142" s="22" t="str">
        <f t="shared" si="127"/>
        <v>水</v>
      </c>
      <c r="H142" s="22" t="str">
        <f t="shared" si="127"/>
        <v>木</v>
      </c>
      <c r="I142" s="22" t="str">
        <f t="shared" si="127"/>
        <v>金</v>
      </c>
      <c r="J142" s="22" t="str">
        <f t="shared" si="127"/>
        <v>土</v>
      </c>
      <c r="K142" s="22" t="str">
        <f t="shared" si="127"/>
        <v>日</v>
      </c>
      <c r="L142" s="22" t="str">
        <f t="shared" si="127"/>
        <v>月</v>
      </c>
      <c r="M142" s="22" t="str">
        <f t="shared" si="127"/>
        <v>火</v>
      </c>
      <c r="N142" s="22" t="str">
        <f t="shared" si="127"/>
        <v>水</v>
      </c>
      <c r="O142" s="22" t="str">
        <f t="shared" si="127"/>
        <v>木</v>
      </c>
      <c r="P142" s="22" t="str">
        <f t="shared" si="127"/>
        <v>金</v>
      </c>
      <c r="Q142" s="22" t="str">
        <f t="shared" si="127"/>
        <v>土</v>
      </c>
      <c r="R142" s="22" t="str">
        <f t="shared" si="127"/>
        <v>日</v>
      </c>
      <c r="S142" s="22" t="str">
        <f t="shared" si="127"/>
        <v>月</v>
      </c>
      <c r="T142" s="22" t="str">
        <f t="shared" si="127"/>
        <v>火</v>
      </c>
      <c r="U142" s="22" t="str">
        <f t="shared" si="127"/>
        <v>水</v>
      </c>
      <c r="V142" s="22" t="str">
        <f t="shared" si="127"/>
        <v>木</v>
      </c>
      <c r="W142" s="22" t="str">
        <f t="shared" si="127"/>
        <v>金</v>
      </c>
      <c r="X142" s="22" t="str">
        <f t="shared" si="127"/>
        <v>土</v>
      </c>
      <c r="Y142" s="22" t="str">
        <f t="shared" si="127"/>
        <v>日</v>
      </c>
      <c r="Z142" s="22" t="str">
        <f t="shared" si="127"/>
        <v>月</v>
      </c>
      <c r="AA142" s="22" t="str">
        <f t="shared" si="127"/>
        <v>火</v>
      </c>
      <c r="AB142" s="22" t="str">
        <f t="shared" si="127"/>
        <v>水</v>
      </c>
      <c r="AC142" s="22" t="str">
        <f t="shared" si="127"/>
        <v>木</v>
      </c>
      <c r="AD142" s="22" t="str">
        <f t="shared" si="127"/>
        <v>金</v>
      </c>
      <c r="AE142" s="22" t="str">
        <f t="shared" si="127"/>
        <v>土</v>
      </c>
      <c r="AF142" s="22" t="str">
        <f t="shared" si="127"/>
        <v>日</v>
      </c>
      <c r="AG142" s="55" t="str">
        <f t="shared" si="127"/>
        <v>月</v>
      </c>
      <c r="AH142" s="81"/>
      <c r="AI142" s="98" t="s">
        <v>45</v>
      </c>
      <c r="AJ142" s="112" t="s">
        <v>19</v>
      </c>
      <c r="AK142" s="116" t="s">
        <v>58</v>
      </c>
      <c r="AL142" s="140" t="s">
        <v>45</v>
      </c>
      <c r="AM142" s="153" t="s">
        <v>22</v>
      </c>
      <c r="AN142" s="167">
        <f>COUNT(C141:AG141)</f>
        <v>31</v>
      </c>
      <c r="AO142" s="171">
        <f>AN142-AH142</f>
        <v>31</v>
      </c>
      <c r="AP142" s="171">
        <f>SUM(AO$8:AO144)</f>
        <v>839</v>
      </c>
      <c r="AQ142" s="186"/>
      <c r="AR142" s="193"/>
      <c r="AS142" s="3"/>
    </row>
    <row r="143" spans="1:45" s="3" customFormat="1" ht="27" hidden="1" customHeight="1" outlineLevel="1">
      <c r="A143" s="5"/>
      <c r="B143" s="12" t="s">
        <v>11</v>
      </c>
      <c r="C143" s="23" t="str">
        <f>IFERROR(VLOOKUP(C141,祝日一覧!$A:$C,3,FALSE),"")</f>
        <v/>
      </c>
      <c r="D143" s="23" t="str">
        <f>IFERROR(VLOOKUP(D141,祝日一覧!$A:$C,3,FALSE),"")</f>
        <v/>
      </c>
      <c r="E143" s="23" t="str">
        <f>IFERROR(VLOOKUP(E141,祝日一覧!$A:$C,3,FALSE),"")</f>
        <v/>
      </c>
      <c r="F143" s="23" t="str">
        <f>IFERROR(VLOOKUP(F141,祝日一覧!$A:$C,3,FALSE),"")</f>
        <v/>
      </c>
      <c r="G143" s="23" t="str">
        <f>IFERROR(VLOOKUP(G141,祝日一覧!$A:$C,3,FALSE),"")</f>
        <v/>
      </c>
      <c r="H143" s="23" t="str">
        <f>IFERROR(VLOOKUP(H141,祝日一覧!$A:$C,3,FALSE),"")</f>
        <v/>
      </c>
      <c r="I143" s="23" t="str">
        <f>IFERROR(VLOOKUP(I141,祝日一覧!$A:$C,3,FALSE),"")</f>
        <v/>
      </c>
      <c r="J143" s="23" t="str">
        <f>IFERROR(VLOOKUP(J141,祝日一覧!$A:$C,3,FALSE),"")</f>
        <v/>
      </c>
      <c r="K143" s="23" t="str">
        <f>IFERROR(VLOOKUP(K141,祝日一覧!$A:$C,3,FALSE),"")</f>
        <v/>
      </c>
      <c r="L143" s="23" t="str">
        <f>IFERROR(VLOOKUP(L141,祝日一覧!$A:$C,3,FALSE),"")</f>
        <v/>
      </c>
      <c r="M143" s="23" t="str">
        <f>IFERROR(VLOOKUP(M141,祝日一覧!$A:$C,3,FALSE),"")</f>
        <v/>
      </c>
      <c r="N143" s="23" t="str">
        <f>IFERROR(VLOOKUP(N141,祝日一覧!$A:$C,3,FALSE),"")</f>
        <v/>
      </c>
      <c r="O143" s="23" t="str">
        <f>IFERROR(VLOOKUP(O141,祝日一覧!$A:$C,3,FALSE),"")</f>
        <v/>
      </c>
      <c r="P143" s="23" t="str">
        <f>IFERROR(VLOOKUP(P141,祝日一覧!$A:$C,3,FALSE),"")</f>
        <v/>
      </c>
      <c r="Q143" s="23" t="str">
        <f>IFERROR(VLOOKUP(Q141,祝日一覧!$A:$C,3,FALSE),"")</f>
        <v/>
      </c>
      <c r="R143" s="23" t="str">
        <f>IFERROR(VLOOKUP(R141,祝日一覧!$A:$C,3,FALSE),"")</f>
        <v/>
      </c>
      <c r="S143" s="23" t="str">
        <f>IFERROR(VLOOKUP(S141,祝日一覧!$A:$C,3,FALSE),"")</f>
        <v/>
      </c>
      <c r="T143" s="23" t="str">
        <f>IFERROR(VLOOKUP(T141,祝日一覧!$A:$C,3,FALSE),"")</f>
        <v/>
      </c>
      <c r="U143" s="23" t="str">
        <f>IFERROR(VLOOKUP(U141,祝日一覧!$A:$C,3,FALSE),"")</f>
        <v/>
      </c>
      <c r="V143" s="23" t="str">
        <f>IFERROR(VLOOKUP(V141,祝日一覧!$A:$C,3,FALSE),"")</f>
        <v>春分の日</v>
      </c>
      <c r="W143" s="23" t="str">
        <f>IFERROR(VLOOKUP(W141,祝日一覧!$A:$C,3,FALSE),"")</f>
        <v/>
      </c>
      <c r="X143" s="23" t="str">
        <f>IFERROR(VLOOKUP(X141,祝日一覧!$A:$C,3,FALSE),"")</f>
        <v/>
      </c>
      <c r="Y143" s="23" t="str">
        <f>IFERROR(VLOOKUP(Y141,祝日一覧!$A:$C,3,FALSE),"")</f>
        <v/>
      </c>
      <c r="Z143" s="23" t="str">
        <f>IFERROR(VLOOKUP(Z141,祝日一覧!$A:$C,3,FALSE),"")</f>
        <v/>
      </c>
      <c r="AA143" s="23" t="str">
        <f>IFERROR(VLOOKUP(AA141,祝日一覧!$A:$C,3,FALSE),"")</f>
        <v/>
      </c>
      <c r="AB143" s="23" t="str">
        <f>IFERROR(VLOOKUP(AB141,祝日一覧!$A:$C,3,FALSE),"")</f>
        <v/>
      </c>
      <c r="AC143" s="23" t="str">
        <f>IFERROR(VLOOKUP(AC141,祝日一覧!$A:$C,3,FALSE),"")</f>
        <v/>
      </c>
      <c r="AD143" s="23" t="str">
        <f>IFERROR(VLOOKUP(AD141,祝日一覧!$A:$C,3,FALSE),"")</f>
        <v/>
      </c>
      <c r="AE143" s="23" t="str">
        <f>IFERROR(VLOOKUP(AE141,祝日一覧!$A:$C,3,FALSE),"")</f>
        <v/>
      </c>
      <c r="AF143" s="23" t="str">
        <f>IFERROR(VLOOKUP(AF141,祝日一覧!$A:$C,3,FALSE),"")</f>
        <v/>
      </c>
      <c r="AG143" s="71" t="str">
        <f>IFERROR(VLOOKUP(AG141,祝日一覧!$A:$C,3,FALSE),"")</f>
        <v/>
      </c>
      <c r="AH143" s="81"/>
      <c r="AI143" s="98"/>
      <c r="AJ143" s="112"/>
      <c r="AK143" s="116"/>
      <c r="AL143" s="141"/>
      <c r="AM143" s="154"/>
      <c r="AN143" s="168"/>
      <c r="AO143" s="172"/>
      <c r="AP143" s="172"/>
      <c r="AQ143" s="188"/>
      <c r="AR143" s="194"/>
      <c r="AS143" s="3"/>
    </row>
    <row r="144" spans="1:45" s="3" customFormat="1" ht="20.100000000000001" hidden="1" customHeight="1" outlineLevel="1">
      <c r="A144" s="3"/>
      <c r="B144" s="1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72"/>
      <c r="AH144" s="82"/>
      <c r="AI144" s="99"/>
      <c r="AJ144" s="108" t="e">
        <f>AVERAGE(AJ145:AJ150)</f>
        <v>#DIV/0!</v>
      </c>
      <c r="AK144" s="117" t="e">
        <f>IF(AJ144&gt;=0.285,"達成","未")</f>
        <v>#DIV/0!</v>
      </c>
      <c r="AL144" s="128"/>
      <c r="AM144" s="147">
        <f>AVERAGE(AM145:AM149)</f>
        <v>0.32700421940928265</v>
      </c>
      <c r="AN144" s="165" t="s">
        <v>47</v>
      </c>
      <c r="AO144" s="175" t="s">
        <v>74</v>
      </c>
      <c r="AP144" s="184" t="s">
        <v>64</v>
      </c>
      <c r="AQ144" s="192" t="s">
        <v>62</v>
      </c>
      <c r="AR144" s="192" t="s">
        <v>63</v>
      </c>
      <c r="AS144" s="199" t="s">
        <v>73</v>
      </c>
    </row>
    <row r="145" spans="1:45" s="3" customFormat="1" ht="20.100000000000001" hidden="1" customHeight="1" outlineLevel="1">
      <c r="A145" s="3"/>
      <c r="B145" s="14" t="str">
        <f>IF($R$5&lt;&gt;"",$R$5,"-")</f>
        <v>松江　氏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69"/>
      <c r="AH145" s="84" t="str">
        <f t="shared" ref="AH145:AH150" si="128">IF(B145="-",B145,"手入力")</f>
        <v>手入力</v>
      </c>
      <c r="AI145" s="96">
        <f t="shared" ref="AI145:AI150" si="129">AQ145</f>
        <v>0</v>
      </c>
      <c r="AJ145" s="111" t="str">
        <f t="shared" ref="AJ145:AJ150" si="130">IFERROR(AI145/AO145,"")</f>
        <v/>
      </c>
      <c r="AK145" s="124" t="str">
        <f t="shared" ref="AK145:AK150" si="131">IFERROR(IF(B145="-",B145,IF(AI145/AO145&gt;=0.285,"達成","未")),"-")</f>
        <v>-</v>
      </c>
      <c r="AL145" s="130">
        <f t="shared" ref="AL145:AL150" si="132">AR145</f>
        <v>52</v>
      </c>
      <c r="AM145" s="150">
        <f t="shared" ref="AM145:AM150" si="133">IFERROR(AL145/AP145,"")</f>
        <v>0.32911392405063289</v>
      </c>
      <c r="AN145" s="163">
        <f>COUNT(C141:AG141)</f>
        <v>31</v>
      </c>
      <c r="AO145" s="173">
        <f t="shared" ref="AO145:AO150" si="134">IF(OR(B145="-",B145=""),0,IFERROR(AN145-AH145,))</f>
        <v>0</v>
      </c>
      <c r="AP145" s="173">
        <f t="shared" ref="AP145:AP150" si="135">AO145+AP133</f>
        <v>158</v>
      </c>
      <c r="AQ145" s="172">
        <f t="shared" ref="AQ145:AQ150" si="136">COUNTIF(C145:AG145,"○")</f>
        <v>0</v>
      </c>
      <c r="AR145" s="172">
        <f t="shared" ref="AR145:AR150" si="137">AR133+AQ145</f>
        <v>52</v>
      </c>
      <c r="AS145" s="200">
        <f>IF(AS146&gt;=1,0,IF(SUM(AO145:AO150)=0,1,IF(AK144="達成",1,0)))</f>
        <v>0</v>
      </c>
    </row>
    <row r="146" spans="1:45" s="3" customFormat="1" ht="20.100000000000001" hidden="1" customHeight="1" outlineLevel="1">
      <c r="A146" s="3"/>
      <c r="B146" s="15" t="str">
        <f>IF($S$5&lt;&gt;"",$S$5,"-")</f>
        <v>大田　氏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55"/>
      <c r="AH146" s="78" t="str">
        <f t="shared" si="128"/>
        <v>手入力</v>
      </c>
      <c r="AI146" s="97">
        <f t="shared" si="129"/>
        <v>0</v>
      </c>
      <c r="AJ146" s="109" t="str">
        <f t="shared" si="130"/>
        <v/>
      </c>
      <c r="AK146" s="119" t="str">
        <f t="shared" si="131"/>
        <v>-</v>
      </c>
      <c r="AL146" s="131">
        <f t="shared" si="132"/>
        <v>51</v>
      </c>
      <c r="AM146" s="149">
        <f t="shared" si="133"/>
        <v>0.32278481012658228</v>
      </c>
      <c r="AN146" s="163">
        <f>COUNT(C141:AG141)</f>
        <v>31</v>
      </c>
      <c r="AO146" s="173">
        <f t="shared" si="134"/>
        <v>0</v>
      </c>
      <c r="AP146" s="173">
        <f t="shared" si="135"/>
        <v>158</v>
      </c>
      <c r="AQ146" s="173">
        <f t="shared" si="136"/>
        <v>0</v>
      </c>
      <c r="AR146" s="173">
        <f t="shared" si="137"/>
        <v>51</v>
      </c>
      <c r="AS146" s="3">
        <f>COUNTIF(AH145:AH150,"手入力")</f>
        <v>3</v>
      </c>
    </row>
    <row r="147" spans="1:45" s="3" customFormat="1" ht="20.100000000000001" hidden="1" customHeight="1" outlineLevel="1">
      <c r="A147" s="3"/>
      <c r="B147" s="15" t="str">
        <f>IF($T$5&lt;&gt;"",$T$5,"-")</f>
        <v>浜田　氏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55"/>
      <c r="AH147" s="78" t="str">
        <f t="shared" si="128"/>
        <v>手入力</v>
      </c>
      <c r="AI147" s="97">
        <f t="shared" si="129"/>
        <v>0</v>
      </c>
      <c r="AJ147" s="109" t="str">
        <f t="shared" si="130"/>
        <v/>
      </c>
      <c r="AK147" s="119" t="str">
        <f t="shared" si="131"/>
        <v>-</v>
      </c>
      <c r="AL147" s="131">
        <f t="shared" si="132"/>
        <v>52</v>
      </c>
      <c r="AM147" s="149">
        <f t="shared" si="133"/>
        <v>0.32911392405063289</v>
      </c>
      <c r="AN147" s="163">
        <f>COUNT(C141:AG141)</f>
        <v>31</v>
      </c>
      <c r="AO147" s="173">
        <f t="shared" si="134"/>
        <v>0</v>
      </c>
      <c r="AP147" s="173">
        <f t="shared" si="135"/>
        <v>158</v>
      </c>
      <c r="AQ147" s="173">
        <f t="shared" si="136"/>
        <v>0</v>
      </c>
      <c r="AR147" s="173">
        <f t="shared" si="137"/>
        <v>52</v>
      </c>
      <c r="AS147" s="3"/>
    </row>
    <row r="148" spans="1:45" s="3" customFormat="1" ht="20.100000000000001" hidden="1" customHeight="1" outlineLevel="1">
      <c r="A148" s="3"/>
      <c r="B148" s="15" t="str">
        <f>IF($U$5&lt;&gt;"",$U$5,"-")</f>
        <v>-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55"/>
      <c r="AH148" s="78" t="str">
        <f t="shared" si="128"/>
        <v>-</v>
      </c>
      <c r="AI148" s="97">
        <f t="shared" si="129"/>
        <v>0</v>
      </c>
      <c r="AJ148" s="109" t="str">
        <f t="shared" si="130"/>
        <v/>
      </c>
      <c r="AK148" s="119" t="str">
        <f t="shared" si="131"/>
        <v>-</v>
      </c>
      <c r="AL148" s="131">
        <f t="shared" si="132"/>
        <v>0</v>
      </c>
      <c r="AM148" s="149" t="str">
        <f t="shared" si="133"/>
        <v/>
      </c>
      <c r="AN148" s="163">
        <f>COUNT(C141:AG141)</f>
        <v>31</v>
      </c>
      <c r="AO148" s="173">
        <f t="shared" si="134"/>
        <v>0</v>
      </c>
      <c r="AP148" s="173">
        <f t="shared" si="135"/>
        <v>0</v>
      </c>
      <c r="AQ148" s="173">
        <f t="shared" si="136"/>
        <v>0</v>
      </c>
      <c r="AR148" s="173">
        <f t="shared" si="137"/>
        <v>0</v>
      </c>
      <c r="AS148" s="3"/>
    </row>
    <row r="149" spans="1:45" s="3" customFormat="1" ht="20.100000000000001" hidden="1" customHeight="1" outlineLevel="1">
      <c r="A149" s="3"/>
      <c r="B149" s="15" t="str">
        <f>IF($V$5&lt;&gt;"",$V$5,"-")</f>
        <v>-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55"/>
      <c r="AH149" s="78" t="str">
        <f t="shared" si="128"/>
        <v>-</v>
      </c>
      <c r="AI149" s="97">
        <f t="shared" si="129"/>
        <v>0</v>
      </c>
      <c r="AJ149" s="109" t="str">
        <f t="shared" si="130"/>
        <v/>
      </c>
      <c r="AK149" s="119" t="str">
        <f t="shared" si="131"/>
        <v>-</v>
      </c>
      <c r="AL149" s="131">
        <f t="shared" si="132"/>
        <v>0</v>
      </c>
      <c r="AM149" s="149" t="str">
        <f t="shared" si="133"/>
        <v/>
      </c>
      <c r="AN149" s="163">
        <f>COUNT(C141:AG141)</f>
        <v>31</v>
      </c>
      <c r="AO149" s="173">
        <f t="shared" si="134"/>
        <v>0</v>
      </c>
      <c r="AP149" s="173">
        <f t="shared" si="135"/>
        <v>0</v>
      </c>
      <c r="AQ149" s="173">
        <f t="shared" si="136"/>
        <v>0</v>
      </c>
      <c r="AR149" s="173">
        <f t="shared" si="137"/>
        <v>0</v>
      </c>
      <c r="AS149" s="3"/>
    </row>
    <row r="150" spans="1:45" s="3" customFormat="1" ht="20.100000000000001" hidden="1" customHeight="1" outlineLevel="1">
      <c r="A150" s="3"/>
      <c r="B150" s="16" t="str">
        <f>IF($W$5&lt;&gt;"",$W$5,"-")</f>
        <v>-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70"/>
      <c r="AH150" s="79" t="str">
        <f t="shared" si="128"/>
        <v>-</v>
      </c>
      <c r="AI150" s="99">
        <f t="shared" si="129"/>
        <v>0</v>
      </c>
      <c r="AJ150" s="108" t="str">
        <f t="shared" si="130"/>
        <v/>
      </c>
      <c r="AK150" s="117" t="str">
        <f t="shared" si="131"/>
        <v>-</v>
      </c>
      <c r="AL150" s="133">
        <f t="shared" si="132"/>
        <v>0</v>
      </c>
      <c r="AM150" s="147" t="str">
        <f t="shared" si="133"/>
        <v/>
      </c>
      <c r="AN150" s="163">
        <f>COUNT(C141:AG141)</f>
        <v>31</v>
      </c>
      <c r="AO150" s="173">
        <f t="shared" si="134"/>
        <v>0</v>
      </c>
      <c r="AP150" s="173">
        <f t="shared" si="135"/>
        <v>0</v>
      </c>
      <c r="AQ150" s="173">
        <f t="shared" si="136"/>
        <v>0</v>
      </c>
      <c r="AR150" s="173">
        <f t="shared" si="137"/>
        <v>0</v>
      </c>
      <c r="AS150" s="3"/>
    </row>
    <row r="151" spans="1:45" s="3" customFormat="1" ht="14.25" hidden="1" outlineLevel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"/>
      <c r="AI151" s="1"/>
      <c r="AJ151" s="3"/>
      <c r="AK151" s="1"/>
      <c r="AL151" s="1"/>
      <c r="AM151" s="1"/>
      <c r="AN151" s="4"/>
      <c r="AO151" s="4"/>
      <c r="AP151" s="4"/>
      <c r="AQ151" s="4"/>
      <c r="AR151" s="4"/>
      <c r="AS151" s="3"/>
    </row>
    <row r="152" spans="1:45" s="3" customFormat="1" ht="12.95" hidden="1" customHeight="1" outlineLevel="1">
      <c r="A152" s="1"/>
      <c r="B152" s="10" t="s">
        <v>6</v>
      </c>
      <c r="C152" s="20">
        <f>DATE(YEAR(C140),MONTH(C140)+1,DAY(C140))</f>
        <v>45748</v>
      </c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80" t="s">
        <v>31</v>
      </c>
      <c r="AI152" s="96" t="s">
        <v>20</v>
      </c>
      <c r="AJ152" s="105"/>
      <c r="AK152" s="114"/>
      <c r="AL152" s="138" t="s">
        <v>15</v>
      </c>
      <c r="AM152" s="151"/>
      <c r="AN152" s="167" t="s">
        <v>30</v>
      </c>
      <c r="AO152" s="171" t="s">
        <v>33</v>
      </c>
      <c r="AP152" s="181" t="s">
        <v>1</v>
      </c>
      <c r="AQ152" s="187"/>
      <c r="AR152" s="159"/>
      <c r="AS152" s="3"/>
    </row>
    <row r="153" spans="1:45" s="3" customFormat="1" ht="12.95" hidden="1" customHeight="1" outlineLevel="1">
      <c r="A153" s="1"/>
      <c r="B153" s="11" t="s">
        <v>9</v>
      </c>
      <c r="C153" s="21">
        <f>DATE(YEAR(C152),MONTH(C152),DAY(C152))</f>
        <v>45748</v>
      </c>
      <c r="D153" s="21">
        <f t="shared" ref="D153:AG153" si="138">IF(MONTH(DATE(YEAR(C153),MONTH(C153),DAY(C153)+1))=MONTH($C152),DATE(YEAR(C153),MONTH(C153),DAY(C153)+1),"")</f>
        <v>45749</v>
      </c>
      <c r="E153" s="21">
        <f t="shared" si="138"/>
        <v>45750</v>
      </c>
      <c r="F153" s="32">
        <f t="shared" si="138"/>
        <v>45751</v>
      </c>
      <c r="G153" s="21">
        <f t="shared" si="138"/>
        <v>45752</v>
      </c>
      <c r="H153" s="21">
        <f t="shared" si="138"/>
        <v>45753</v>
      </c>
      <c r="I153" s="21">
        <f t="shared" si="138"/>
        <v>45754</v>
      </c>
      <c r="J153" s="21">
        <f t="shared" si="138"/>
        <v>45755</v>
      </c>
      <c r="K153" s="21">
        <f t="shared" si="138"/>
        <v>45756</v>
      </c>
      <c r="L153" s="21">
        <f t="shared" si="138"/>
        <v>45757</v>
      </c>
      <c r="M153" s="21">
        <f t="shared" si="138"/>
        <v>45758</v>
      </c>
      <c r="N153" s="21">
        <f t="shared" si="138"/>
        <v>45759</v>
      </c>
      <c r="O153" s="21">
        <f t="shared" si="138"/>
        <v>45760</v>
      </c>
      <c r="P153" s="21">
        <f t="shared" si="138"/>
        <v>45761</v>
      </c>
      <c r="Q153" s="21">
        <f t="shared" si="138"/>
        <v>45762</v>
      </c>
      <c r="R153" s="21">
        <f t="shared" si="138"/>
        <v>45763</v>
      </c>
      <c r="S153" s="21">
        <f t="shared" si="138"/>
        <v>45764</v>
      </c>
      <c r="T153" s="21">
        <f t="shared" si="138"/>
        <v>45765</v>
      </c>
      <c r="U153" s="21">
        <f t="shared" si="138"/>
        <v>45766</v>
      </c>
      <c r="V153" s="21">
        <f t="shared" si="138"/>
        <v>45767</v>
      </c>
      <c r="W153" s="21">
        <f t="shared" si="138"/>
        <v>45768</v>
      </c>
      <c r="X153" s="21">
        <f t="shared" si="138"/>
        <v>45769</v>
      </c>
      <c r="Y153" s="21">
        <f t="shared" si="138"/>
        <v>45770</v>
      </c>
      <c r="Z153" s="21">
        <f t="shared" si="138"/>
        <v>45771</v>
      </c>
      <c r="AA153" s="21">
        <f t="shared" si="138"/>
        <v>45772</v>
      </c>
      <c r="AB153" s="21">
        <f t="shared" si="138"/>
        <v>45773</v>
      </c>
      <c r="AC153" s="21">
        <f t="shared" si="138"/>
        <v>45774</v>
      </c>
      <c r="AD153" s="21">
        <f t="shared" si="138"/>
        <v>45775</v>
      </c>
      <c r="AE153" s="21">
        <f t="shared" si="138"/>
        <v>45776</v>
      </c>
      <c r="AF153" s="21">
        <f t="shared" si="138"/>
        <v>45777</v>
      </c>
      <c r="AG153" s="67" t="str">
        <f t="shared" si="138"/>
        <v/>
      </c>
      <c r="AH153" s="81"/>
      <c r="AI153" s="97"/>
      <c r="AJ153" s="106"/>
      <c r="AK153" s="115"/>
      <c r="AL153" s="139"/>
      <c r="AM153" s="152"/>
      <c r="AN153" s="168"/>
      <c r="AO153" s="172"/>
      <c r="AP153" s="182"/>
      <c r="AQ153" s="187"/>
      <c r="AR153" s="159"/>
      <c r="AS153" s="3"/>
    </row>
    <row r="154" spans="1:45" s="3" customFormat="1" ht="12.95" hidden="1" customHeight="1" outlineLevel="1">
      <c r="A154" s="1"/>
      <c r="B154" s="11" t="s">
        <v>3</v>
      </c>
      <c r="C154" s="22" t="str">
        <f t="shared" ref="C154:AG154" si="139">TEXT(C153,"aaa")</f>
        <v>火</v>
      </c>
      <c r="D154" s="22" t="str">
        <f t="shared" si="139"/>
        <v>水</v>
      </c>
      <c r="E154" s="22" t="str">
        <f t="shared" si="139"/>
        <v>木</v>
      </c>
      <c r="F154" s="33" t="str">
        <f t="shared" si="139"/>
        <v>金</v>
      </c>
      <c r="G154" s="22" t="str">
        <f t="shared" si="139"/>
        <v>土</v>
      </c>
      <c r="H154" s="22" t="str">
        <f t="shared" si="139"/>
        <v>日</v>
      </c>
      <c r="I154" s="22" t="str">
        <f t="shared" si="139"/>
        <v>月</v>
      </c>
      <c r="J154" s="22" t="str">
        <f t="shared" si="139"/>
        <v>火</v>
      </c>
      <c r="K154" s="22" t="str">
        <f t="shared" si="139"/>
        <v>水</v>
      </c>
      <c r="L154" s="22" t="str">
        <f t="shared" si="139"/>
        <v>木</v>
      </c>
      <c r="M154" s="22" t="str">
        <f t="shared" si="139"/>
        <v>金</v>
      </c>
      <c r="N154" s="22" t="str">
        <f t="shared" si="139"/>
        <v>土</v>
      </c>
      <c r="O154" s="22" t="str">
        <f t="shared" si="139"/>
        <v>日</v>
      </c>
      <c r="P154" s="22" t="str">
        <f t="shared" si="139"/>
        <v>月</v>
      </c>
      <c r="Q154" s="22" t="str">
        <f t="shared" si="139"/>
        <v>火</v>
      </c>
      <c r="R154" s="22" t="str">
        <f t="shared" si="139"/>
        <v>水</v>
      </c>
      <c r="S154" s="22" t="str">
        <f t="shared" si="139"/>
        <v>木</v>
      </c>
      <c r="T154" s="22" t="str">
        <f t="shared" si="139"/>
        <v>金</v>
      </c>
      <c r="U154" s="22" t="str">
        <f t="shared" si="139"/>
        <v>土</v>
      </c>
      <c r="V154" s="22" t="str">
        <f t="shared" si="139"/>
        <v>日</v>
      </c>
      <c r="W154" s="22" t="str">
        <f t="shared" si="139"/>
        <v>月</v>
      </c>
      <c r="X154" s="22" t="str">
        <f t="shared" si="139"/>
        <v>火</v>
      </c>
      <c r="Y154" s="22" t="str">
        <f t="shared" si="139"/>
        <v>水</v>
      </c>
      <c r="Z154" s="22" t="str">
        <f t="shared" si="139"/>
        <v>木</v>
      </c>
      <c r="AA154" s="22" t="str">
        <f t="shared" si="139"/>
        <v>金</v>
      </c>
      <c r="AB154" s="22" t="str">
        <f t="shared" si="139"/>
        <v>土</v>
      </c>
      <c r="AC154" s="22" t="str">
        <f t="shared" si="139"/>
        <v>日</v>
      </c>
      <c r="AD154" s="22" t="str">
        <f t="shared" si="139"/>
        <v>月</v>
      </c>
      <c r="AE154" s="22" t="str">
        <f t="shared" si="139"/>
        <v>火</v>
      </c>
      <c r="AF154" s="22" t="str">
        <f t="shared" si="139"/>
        <v>水</v>
      </c>
      <c r="AG154" s="55" t="str">
        <f t="shared" si="139"/>
        <v/>
      </c>
      <c r="AH154" s="81"/>
      <c r="AI154" s="98" t="s">
        <v>45</v>
      </c>
      <c r="AJ154" s="112" t="s">
        <v>19</v>
      </c>
      <c r="AK154" s="116" t="s">
        <v>58</v>
      </c>
      <c r="AL154" s="140" t="s">
        <v>45</v>
      </c>
      <c r="AM154" s="153" t="s">
        <v>22</v>
      </c>
      <c r="AN154" s="167">
        <f>COUNT(C153:AG153)</f>
        <v>30</v>
      </c>
      <c r="AO154" s="171">
        <f>AN154-AH154</f>
        <v>30</v>
      </c>
      <c r="AP154" s="171">
        <f>SUM(AO$8:AO156)</f>
        <v>869</v>
      </c>
      <c r="AQ154" s="186"/>
      <c r="AR154" s="193"/>
      <c r="AS154" s="3"/>
    </row>
    <row r="155" spans="1:45" s="3" customFormat="1" ht="27" hidden="1" customHeight="1" outlineLevel="1">
      <c r="A155" s="5"/>
      <c r="B155" s="12" t="s">
        <v>11</v>
      </c>
      <c r="C155" s="23" t="str">
        <f>IFERROR(VLOOKUP(C153,祝日一覧!$A:$C,3,FALSE),"")</f>
        <v/>
      </c>
      <c r="D155" s="23" t="str">
        <f>IFERROR(VLOOKUP(D153,祝日一覧!$A:$C,3,FALSE),"")</f>
        <v/>
      </c>
      <c r="E155" s="23" t="str">
        <f>IFERROR(VLOOKUP(E153,祝日一覧!$A:$C,3,FALSE),"")</f>
        <v/>
      </c>
      <c r="F155" s="23" t="str">
        <f>IFERROR(VLOOKUP(F153,祝日一覧!$A:$C,3,FALSE),"")</f>
        <v/>
      </c>
      <c r="G155" s="23" t="str">
        <f>IFERROR(VLOOKUP(G153,祝日一覧!$A:$C,3,FALSE),"")</f>
        <v/>
      </c>
      <c r="H155" s="23" t="str">
        <f>IFERROR(VLOOKUP(H153,祝日一覧!$A:$C,3,FALSE),"")</f>
        <v/>
      </c>
      <c r="I155" s="23" t="str">
        <f>IFERROR(VLOOKUP(I153,祝日一覧!$A:$C,3,FALSE),"")</f>
        <v/>
      </c>
      <c r="J155" s="23" t="str">
        <f>IFERROR(VLOOKUP(J153,祝日一覧!$A:$C,3,FALSE),"")</f>
        <v/>
      </c>
      <c r="K155" s="23" t="str">
        <f>IFERROR(VLOOKUP(K153,祝日一覧!$A:$C,3,FALSE),"")</f>
        <v/>
      </c>
      <c r="L155" s="23" t="str">
        <f>IFERROR(VLOOKUP(L153,祝日一覧!$A:$C,3,FALSE),"")</f>
        <v/>
      </c>
      <c r="M155" s="23" t="str">
        <f>IFERROR(VLOOKUP(M153,祝日一覧!$A:$C,3,FALSE),"")</f>
        <v/>
      </c>
      <c r="N155" s="23" t="str">
        <f>IFERROR(VLOOKUP(N153,祝日一覧!$A:$C,3,FALSE),"")</f>
        <v/>
      </c>
      <c r="O155" s="23" t="str">
        <f>IFERROR(VLOOKUP(O153,祝日一覧!$A:$C,3,FALSE),"")</f>
        <v/>
      </c>
      <c r="P155" s="23" t="str">
        <f>IFERROR(VLOOKUP(P153,祝日一覧!$A:$C,3,FALSE),"")</f>
        <v/>
      </c>
      <c r="Q155" s="23" t="str">
        <f>IFERROR(VLOOKUP(Q153,祝日一覧!$A:$C,3,FALSE),"")</f>
        <v/>
      </c>
      <c r="R155" s="23" t="str">
        <f>IFERROR(VLOOKUP(R153,祝日一覧!$A:$C,3,FALSE),"")</f>
        <v/>
      </c>
      <c r="S155" s="23" t="str">
        <f>IFERROR(VLOOKUP(S153,祝日一覧!$A:$C,3,FALSE),"")</f>
        <v/>
      </c>
      <c r="T155" s="23" t="str">
        <f>IFERROR(VLOOKUP(T153,祝日一覧!$A:$C,3,FALSE),"")</f>
        <v/>
      </c>
      <c r="U155" s="23" t="str">
        <f>IFERROR(VLOOKUP(U153,祝日一覧!$A:$C,3,FALSE),"")</f>
        <v/>
      </c>
      <c r="V155" s="23" t="str">
        <f>IFERROR(VLOOKUP(V153,祝日一覧!$A:$C,3,FALSE),"")</f>
        <v/>
      </c>
      <c r="W155" s="23" t="str">
        <f>IFERROR(VLOOKUP(W153,祝日一覧!$A:$C,3,FALSE),"")</f>
        <v/>
      </c>
      <c r="X155" s="23" t="str">
        <f>IFERROR(VLOOKUP(X153,祝日一覧!$A:$C,3,FALSE),"")</f>
        <v/>
      </c>
      <c r="Y155" s="23" t="str">
        <f>IFERROR(VLOOKUP(Y153,祝日一覧!$A:$C,3,FALSE),"")</f>
        <v/>
      </c>
      <c r="Z155" s="23" t="str">
        <f>IFERROR(VLOOKUP(Z153,祝日一覧!$A:$C,3,FALSE),"")</f>
        <v/>
      </c>
      <c r="AA155" s="23" t="str">
        <f>IFERROR(VLOOKUP(AA153,祝日一覧!$A:$C,3,FALSE),"")</f>
        <v/>
      </c>
      <c r="AB155" s="23" t="str">
        <f>IFERROR(VLOOKUP(AB153,祝日一覧!$A:$C,3,FALSE),"")</f>
        <v/>
      </c>
      <c r="AC155" s="23" t="str">
        <f>IFERROR(VLOOKUP(AC153,祝日一覧!$A:$C,3,FALSE),"")</f>
        <v/>
      </c>
      <c r="AD155" s="23" t="str">
        <f>IFERROR(VLOOKUP(AD153,祝日一覧!$A:$C,3,FALSE),"")</f>
        <v/>
      </c>
      <c r="AE155" s="23" t="str">
        <f>IFERROR(VLOOKUP(AE153,祝日一覧!$A:$C,3,FALSE),"")</f>
        <v>昭和の日</v>
      </c>
      <c r="AF155" s="23" t="str">
        <f>IFERROR(VLOOKUP(AF153,祝日一覧!$A:$C,3,FALSE),"")</f>
        <v/>
      </c>
      <c r="AG155" s="71" t="str">
        <f>IFERROR(VLOOKUP(AG153,祝日一覧!$A:$C,3,FALSE),"")</f>
        <v/>
      </c>
      <c r="AH155" s="81"/>
      <c r="AI155" s="98"/>
      <c r="AJ155" s="112"/>
      <c r="AK155" s="116"/>
      <c r="AL155" s="141"/>
      <c r="AM155" s="154"/>
      <c r="AN155" s="168"/>
      <c r="AO155" s="172"/>
      <c r="AP155" s="172"/>
      <c r="AQ155" s="188"/>
      <c r="AR155" s="194"/>
      <c r="AS155" s="3"/>
    </row>
    <row r="156" spans="1:45" s="3" customFormat="1" ht="20.100000000000001" hidden="1" customHeight="1" outlineLevel="1">
      <c r="A156" s="3"/>
      <c r="B156" s="1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72"/>
      <c r="AH156" s="82"/>
      <c r="AI156" s="99"/>
      <c r="AJ156" s="108" t="e">
        <f>AVERAGE(AJ157:AJ162)</f>
        <v>#DIV/0!</v>
      </c>
      <c r="AK156" s="117" t="e">
        <f>IF(AJ156&gt;=0.285,"達成","未")</f>
        <v>#DIV/0!</v>
      </c>
      <c r="AL156" s="128"/>
      <c r="AM156" s="147">
        <f>AVERAGE(AM157:AM161)</f>
        <v>0.32700421940928265</v>
      </c>
      <c r="AN156" s="165" t="s">
        <v>47</v>
      </c>
      <c r="AO156" s="175" t="s">
        <v>74</v>
      </c>
      <c r="AP156" s="184" t="s">
        <v>64</v>
      </c>
      <c r="AQ156" s="192" t="s">
        <v>62</v>
      </c>
      <c r="AR156" s="192" t="s">
        <v>63</v>
      </c>
      <c r="AS156" s="199" t="s">
        <v>73</v>
      </c>
    </row>
    <row r="157" spans="1:45" s="3" customFormat="1" ht="20.100000000000001" hidden="1" customHeight="1" outlineLevel="1">
      <c r="A157" s="3"/>
      <c r="B157" s="14" t="str">
        <f>IF($R$5&lt;&gt;"",$R$5,"-")</f>
        <v>松江　氏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69"/>
      <c r="AH157" s="84" t="str">
        <f t="shared" ref="AH157:AH162" si="140">IF(B157="-",B157,"手入力")</f>
        <v>手入力</v>
      </c>
      <c r="AI157" s="96">
        <f t="shared" ref="AI157:AI162" si="141">AQ157</f>
        <v>0</v>
      </c>
      <c r="AJ157" s="111" t="str">
        <f t="shared" ref="AJ157:AJ162" si="142">IFERROR(AI157/AO157,"")</f>
        <v/>
      </c>
      <c r="AK157" s="124" t="str">
        <f t="shared" ref="AK157:AK162" si="143">IFERROR(IF(B157="-",B157,IF(AI157/AO157&gt;=0.285,"達成","未")),"-")</f>
        <v>-</v>
      </c>
      <c r="AL157" s="130">
        <f t="shared" ref="AL157:AL162" si="144">AR157</f>
        <v>52</v>
      </c>
      <c r="AM157" s="150">
        <f t="shared" ref="AM157:AM162" si="145">IFERROR(AL157/AP157,"")</f>
        <v>0.32911392405063289</v>
      </c>
      <c r="AN157" s="163">
        <f>COUNT(C153:AG153)</f>
        <v>30</v>
      </c>
      <c r="AO157" s="173">
        <f t="shared" ref="AO157:AO162" si="146">IF(OR(B157="-",B157=""),0,IFERROR(AN157-AH157,))</f>
        <v>0</v>
      </c>
      <c r="AP157" s="173">
        <f t="shared" ref="AP157:AP162" si="147">AO157+AP145</f>
        <v>158</v>
      </c>
      <c r="AQ157" s="172">
        <f t="shared" ref="AQ157:AQ162" si="148">COUNTIF(C157:AG157,"○")</f>
        <v>0</v>
      </c>
      <c r="AR157" s="172">
        <f t="shared" ref="AR157:AR162" si="149">AR145+AQ157</f>
        <v>52</v>
      </c>
      <c r="AS157" s="200">
        <f>IF(AS158&gt;=1,0,IF(SUM(AO157:AO162)=0,1,IF(AK156="達成",1,0)))</f>
        <v>0</v>
      </c>
    </row>
    <row r="158" spans="1:45" s="3" customFormat="1" ht="20.100000000000001" hidden="1" customHeight="1" outlineLevel="1">
      <c r="A158" s="3"/>
      <c r="B158" s="15" t="str">
        <f>IF($S$5&lt;&gt;"",$S$5,"-")</f>
        <v>大田　氏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55"/>
      <c r="AH158" s="78" t="str">
        <f t="shared" si="140"/>
        <v>手入力</v>
      </c>
      <c r="AI158" s="97">
        <f t="shared" si="141"/>
        <v>0</v>
      </c>
      <c r="AJ158" s="109" t="str">
        <f t="shared" si="142"/>
        <v/>
      </c>
      <c r="AK158" s="119" t="str">
        <f t="shared" si="143"/>
        <v>-</v>
      </c>
      <c r="AL158" s="131">
        <f t="shared" si="144"/>
        <v>51</v>
      </c>
      <c r="AM158" s="149">
        <f t="shared" si="145"/>
        <v>0.32278481012658228</v>
      </c>
      <c r="AN158" s="163">
        <f>COUNT(C153:AG153)</f>
        <v>30</v>
      </c>
      <c r="AO158" s="173">
        <f t="shared" si="146"/>
        <v>0</v>
      </c>
      <c r="AP158" s="173">
        <f t="shared" si="147"/>
        <v>158</v>
      </c>
      <c r="AQ158" s="173">
        <f t="shared" si="148"/>
        <v>0</v>
      </c>
      <c r="AR158" s="173">
        <f t="shared" si="149"/>
        <v>51</v>
      </c>
      <c r="AS158" s="3">
        <f>COUNTIF(AH157:AH162,"手入力")</f>
        <v>3</v>
      </c>
    </row>
    <row r="159" spans="1:45" s="3" customFormat="1" ht="20.100000000000001" hidden="1" customHeight="1" outlineLevel="1">
      <c r="A159" s="3"/>
      <c r="B159" s="15" t="str">
        <f>IF($T$5&lt;&gt;"",$T$5,"-")</f>
        <v>浜田　氏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55"/>
      <c r="AH159" s="78" t="str">
        <f t="shared" si="140"/>
        <v>手入力</v>
      </c>
      <c r="AI159" s="97">
        <f t="shared" si="141"/>
        <v>0</v>
      </c>
      <c r="AJ159" s="109" t="str">
        <f t="shared" si="142"/>
        <v/>
      </c>
      <c r="AK159" s="119" t="str">
        <f t="shared" si="143"/>
        <v>-</v>
      </c>
      <c r="AL159" s="131">
        <f t="shared" si="144"/>
        <v>52</v>
      </c>
      <c r="AM159" s="149">
        <f t="shared" si="145"/>
        <v>0.32911392405063289</v>
      </c>
      <c r="AN159" s="163">
        <f>COUNT(C153:AG153)</f>
        <v>30</v>
      </c>
      <c r="AO159" s="173">
        <f t="shared" si="146"/>
        <v>0</v>
      </c>
      <c r="AP159" s="173">
        <f t="shared" si="147"/>
        <v>158</v>
      </c>
      <c r="AQ159" s="173">
        <f t="shared" si="148"/>
        <v>0</v>
      </c>
      <c r="AR159" s="173">
        <f t="shared" si="149"/>
        <v>52</v>
      </c>
      <c r="AS159" s="3"/>
    </row>
    <row r="160" spans="1:45" s="3" customFormat="1" ht="20.100000000000001" hidden="1" customHeight="1" outlineLevel="1">
      <c r="A160" s="3"/>
      <c r="B160" s="15" t="str">
        <f>IF($U$5&lt;&gt;"",$U$5,"-")</f>
        <v>-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55"/>
      <c r="AH160" s="78" t="str">
        <f t="shared" si="140"/>
        <v>-</v>
      </c>
      <c r="AI160" s="97">
        <f t="shared" si="141"/>
        <v>0</v>
      </c>
      <c r="AJ160" s="109" t="str">
        <f t="shared" si="142"/>
        <v/>
      </c>
      <c r="AK160" s="119" t="str">
        <f t="shared" si="143"/>
        <v>-</v>
      </c>
      <c r="AL160" s="131">
        <f t="shared" si="144"/>
        <v>0</v>
      </c>
      <c r="AM160" s="149" t="str">
        <f t="shared" si="145"/>
        <v/>
      </c>
      <c r="AN160" s="163">
        <f>COUNT(C153:AG153)</f>
        <v>30</v>
      </c>
      <c r="AO160" s="173">
        <f t="shared" si="146"/>
        <v>0</v>
      </c>
      <c r="AP160" s="173">
        <f t="shared" si="147"/>
        <v>0</v>
      </c>
      <c r="AQ160" s="173">
        <f t="shared" si="148"/>
        <v>0</v>
      </c>
      <c r="AR160" s="173">
        <f t="shared" si="149"/>
        <v>0</v>
      </c>
      <c r="AS160" s="3"/>
    </row>
    <row r="161" spans="1:45" s="3" customFormat="1" ht="20.100000000000001" hidden="1" customHeight="1" outlineLevel="1">
      <c r="A161" s="3"/>
      <c r="B161" s="15" t="str">
        <f>IF($V$5&lt;&gt;"",$V$5,"-")</f>
        <v>-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55"/>
      <c r="AH161" s="78" t="str">
        <f t="shared" si="140"/>
        <v>-</v>
      </c>
      <c r="AI161" s="97">
        <f t="shared" si="141"/>
        <v>0</v>
      </c>
      <c r="AJ161" s="109" t="str">
        <f t="shared" si="142"/>
        <v/>
      </c>
      <c r="AK161" s="119" t="str">
        <f t="shared" si="143"/>
        <v>-</v>
      </c>
      <c r="AL161" s="131">
        <f t="shared" si="144"/>
        <v>0</v>
      </c>
      <c r="AM161" s="149" t="str">
        <f t="shared" si="145"/>
        <v/>
      </c>
      <c r="AN161" s="163">
        <f>COUNT(C153:AG153)</f>
        <v>30</v>
      </c>
      <c r="AO161" s="173">
        <f t="shared" si="146"/>
        <v>0</v>
      </c>
      <c r="AP161" s="173">
        <f t="shared" si="147"/>
        <v>0</v>
      </c>
      <c r="AQ161" s="173">
        <f t="shared" si="148"/>
        <v>0</v>
      </c>
      <c r="AR161" s="173">
        <f t="shared" si="149"/>
        <v>0</v>
      </c>
      <c r="AS161" s="3"/>
    </row>
    <row r="162" spans="1:45" s="3" customFormat="1" ht="20.100000000000001" hidden="1" customHeight="1" outlineLevel="1">
      <c r="A162" s="3"/>
      <c r="B162" s="16" t="str">
        <f>IF($W$5&lt;&gt;"",$W$5,"-")</f>
        <v>-</v>
      </c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70"/>
      <c r="AH162" s="79" t="str">
        <f t="shared" si="140"/>
        <v>-</v>
      </c>
      <c r="AI162" s="99">
        <f t="shared" si="141"/>
        <v>0</v>
      </c>
      <c r="AJ162" s="108" t="str">
        <f t="shared" si="142"/>
        <v/>
      </c>
      <c r="AK162" s="117" t="str">
        <f t="shared" si="143"/>
        <v>-</v>
      </c>
      <c r="AL162" s="133">
        <f t="shared" si="144"/>
        <v>0</v>
      </c>
      <c r="AM162" s="147" t="str">
        <f t="shared" si="145"/>
        <v/>
      </c>
      <c r="AN162" s="163">
        <f>COUNT(C153:AG153)</f>
        <v>30</v>
      </c>
      <c r="AO162" s="173">
        <f t="shared" si="146"/>
        <v>0</v>
      </c>
      <c r="AP162" s="173">
        <f t="shared" si="147"/>
        <v>0</v>
      </c>
      <c r="AQ162" s="173">
        <f t="shared" si="148"/>
        <v>0</v>
      </c>
      <c r="AR162" s="173">
        <f t="shared" si="149"/>
        <v>0</v>
      </c>
      <c r="AS162" s="3"/>
    </row>
    <row r="163" spans="1:45" s="3" customFormat="1" ht="14.25" hidden="1" outlineLevel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1"/>
      <c r="AI163" s="1"/>
      <c r="AJ163" s="3"/>
      <c r="AK163" s="1"/>
      <c r="AL163" s="1"/>
      <c r="AM163" s="1"/>
      <c r="AN163" s="4"/>
      <c r="AO163" s="4"/>
      <c r="AP163" s="4"/>
      <c r="AQ163" s="4"/>
      <c r="AR163" s="4"/>
      <c r="AS163" s="3"/>
    </row>
    <row r="164" spans="1:45" s="3" customFormat="1" ht="12.95" hidden="1" customHeight="1" outlineLevel="1">
      <c r="A164" s="1"/>
      <c r="B164" s="10" t="s">
        <v>6</v>
      </c>
      <c r="C164" s="20">
        <f>DATE(YEAR(C152),MONTH(C152)+1,DAY(C152))</f>
        <v>45778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80" t="s">
        <v>31</v>
      </c>
      <c r="AI164" s="96" t="s">
        <v>20</v>
      </c>
      <c r="AJ164" s="105"/>
      <c r="AK164" s="114"/>
      <c r="AL164" s="138" t="s">
        <v>15</v>
      </c>
      <c r="AM164" s="151"/>
      <c r="AN164" s="167" t="s">
        <v>30</v>
      </c>
      <c r="AO164" s="171" t="s">
        <v>33</v>
      </c>
      <c r="AP164" s="181" t="s">
        <v>1</v>
      </c>
      <c r="AQ164" s="187"/>
      <c r="AR164" s="159"/>
      <c r="AS164" s="3"/>
    </row>
    <row r="165" spans="1:45" s="3" customFormat="1" ht="12.95" hidden="1" customHeight="1" outlineLevel="1">
      <c r="A165" s="1"/>
      <c r="B165" s="11" t="s">
        <v>9</v>
      </c>
      <c r="C165" s="21">
        <f>DATE(YEAR(C164),MONTH(C164),DAY(C164))</f>
        <v>45778</v>
      </c>
      <c r="D165" s="21">
        <f t="shared" ref="D165:AG165" si="150">IF(MONTH(DATE(YEAR(C165),MONTH(C165),DAY(C165)+1))=MONTH($C164),DATE(YEAR(C165),MONTH(C165),DAY(C165)+1),"")</f>
        <v>45779</v>
      </c>
      <c r="E165" s="21">
        <f t="shared" si="150"/>
        <v>45780</v>
      </c>
      <c r="F165" s="32">
        <f t="shared" si="150"/>
        <v>45781</v>
      </c>
      <c r="G165" s="21">
        <f t="shared" si="150"/>
        <v>45782</v>
      </c>
      <c r="H165" s="21">
        <f t="shared" si="150"/>
        <v>45783</v>
      </c>
      <c r="I165" s="21">
        <f t="shared" si="150"/>
        <v>45784</v>
      </c>
      <c r="J165" s="21">
        <f t="shared" si="150"/>
        <v>45785</v>
      </c>
      <c r="K165" s="21">
        <f t="shared" si="150"/>
        <v>45786</v>
      </c>
      <c r="L165" s="21">
        <f t="shared" si="150"/>
        <v>45787</v>
      </c>
      <c r="M165" s="21">
        <f t="shared" si="150"/>
        <v>45788</v>
      </c>
      <c r="N165" s="21">
        <f t="shared" si="150"/>
        <v>45789</v>
      </c>
      <c r="O165" s="21">
        <f t="shared" si="150"/>
        <v>45790</v>
      </c>
      <c r="P165" s="21">
        <f t="shared" si="150"/>
        <v>45791</v>
      </c>
      <c r="Q165" s="21">
        <f t="shared" si="150"/>
        <v>45792</v>
      </c>
      <c r="R165" s="21">
        <f t="shared" si="150"/>
        <v>45793</v>
      </c>
      <c r="S165" s="21">
        <f t="shared" si="150"/>
        <v>45794</v>
      </c>
      <c r="T165" s="21">
        <f t="shared" si="150"/>
        <v>45795</v>
      </c>
      <c r="U165" s="21">
        <f t="shared" si="150"/>
        <v>45796</v>
      </c>
      <c r="V165" s="21">
        <f t="shared" si="150"/>
        <v>45797</v>
      </c>
      <c r="W165" s="21">
        <f t="shared" si="150"/>
        <v>45798</v>
      </c>
      <c r="X165" s="21">
        <f t="shared" si="150"/>
        <v>45799</v>
      </c>
      <c r="Y165" s="21">
        <f t="shared" si="150"/>
        <v>45800</v>
      </c>
      <c r="Z165" s="21">
        <f t="shared" si="150"/>
        <v>45801</v>
      </c>
      <c r="AA165" s="21">
        <f t="shared" si="150"/>
        <v>45802</v>
      </c>
      <c r="AB165" s="21">
        <f t="shared" si="150"/>
        <v>45803</v>
      </c>
      <c r="AC165" s="21">
        <f t="shared" si="150"/>
        <v>45804</v>
      </c>
      <c r="AD165" s="21">
        <f t="shared" si="150"/>
        <v>45805</v>
      </c>
      <c r="AE165" s="21">
        <f t="shared" si="150"/>
        <v>45806</v>
      </c>
      <c r="AF165" s="21">
        <f t="shared" si="150"/>
        <v>45807</v>
      </c>
      <c r="AG165" s="67">
        <f t="shared" si="150"/>
        <v>45808</v>
      </c>
      <c r="AH165" s="81"/>
      <c r="AI165" s="97"/>
      <c r="AJ165" s="106"/>
      <c r="AK165" s="115"/>
      <c r="AL165" s="139"/>
      <c r="AM165" s="152"/>
      <c r="AN165" s="168"/>
      <c r="AO165" s="172"/>
      <c r="AP165" s="182"/>
      <c r="AQ165" s="187"/>
      <c r="AR165" s="159"/>
      <c r="AS165" s="3"/>
    </row>
    <row r="166" spans="1:45" s="3" customFormat="1" ht="12.95" hidden="1" customHeight="1" outlineLevel="1">
      <c r="A166" s="1"/>
      <c r="B166" s="11" t="s">
        <v>3</v>
      </c>
      <c r="C166" s="22" t="str">
        <f t="shared" ref="C166:AG166" si="151">TEXT(C165,"aaa")</f>
        <v>木</v>
      </c>
      <c r="D166" s="22" t="str">
        <f t="shared" si="151"/>
        <v>金</v>
      </c>
      <c r="E166" s="22" t="str">
        <f t="shared" si="151"/>
        <v>土</v>
      </c>
      <c r="F166" s="33" t="str">
        <f t="shared" si="151"/>
        <v>日</v>
      </c>
      <c r="G166" s="22" t="str">
        <f t="shared" si="151"/>
        <v>月</v>
      </c>
      <c r="H166" s="22" t="str">
        <f t="shared" si="151"/>
        <v>火</v>
      </c>
      <c r="I166" s="22" t="str">
        <f t="shared" si="151"/>
        <v>水</v>
      </c>
      <c r="J166" s="22" t="str">
        <f t="shared" si="151"/>
        <v>木</v>
      </c>
      <c r="K166" s="22" t="str">
        <f t="shared" si="151"/>
        <v>金</v>
      </c>
      <c r="L166" s="22" t="str">
        <f t="shared" si="151"/>
        <v>土</v>
      </c>
      <c r="M166" s="22" t="str">
        <f t="shared" si="151"/>
        <v>日</v>
      </c>
      <c r="N166" s="22" t="str">
        <f t="shared" si="151"/>
        <v>月</v>
      </c>
      <c r="O166" s="22" t="str">
        <f t="shared" si="151"/>
        <v>火</v>
      </c>
      <c r="P166" s="22" t="str">
        <f t="shared" si="151"/>
        <v>水</v>
      </c>
      <c r="Q166" s="22" t="str">
        <f t="shared" si="151"/>
        <v>木</v>
      </c>
      <c r="R166" s="22" t="str">
        <f t="shared" si="151"/>
        <v>金</v>
      </c>
      <c r="S166" s="22" t="str">
        <f t="shared" si="151"/>
        <v>土</v>
      </c>
      <c r="T166" s="22" t="str">
        <f t="shared" si="151"/>
        <v>日</v>
      </c>
      <c r="U166" s="22" t="str">
        <f t="shared" si="151"/>
        <v>月</v>
      </c>
      <c r="V166" s="22" t="str">
        <f t="shared" si="151"/>
        <v>火</v>
      </c>
      <c r="W166" s="22" t="str">
        <f t="shared" si="151"/>
        <v>水</v>
      </c>
      <c r="X166" s="22" t="str">
        <f t="shared" si="151"/>
        <v>木</v>
      </c>
      <c r="Y166" s="22" t="str">
        <f t="shared" si="151"/>
        <v>金</v>
      </c>
      <c r="Z166" s="22" t="str">
        <f t="shared" si="151"/>
        <v>土</v>
      </c>
      <c r="AA166" s="22" t="str">
        <f t="shared" si="151"/>
        <v>日</v>
      </c>
      <c r="AB166" s="22" t="str">
        <f t="shared" si="151"/>
        <v>月</v>
      </c>
      <c r="AC166" s="22" t="str">
        <f t="shared" si="151"/>
        <v>火</v>
      </c>
      <c r="AD166" s="22" t="str">
        <f t="shared" si="151"/>
        <v>水</v>
      </c>
      <c r="AE166" s="22" t="str">
        <f t="shared" si="151"/>
        <v>木</v>
      </c>
      <c r="AF166" s="22" t="str">
        <f t="shared" si="151"/>
        <v>金</v>
      </c>
      <c r="AG166" s="55" t="str">
        <f t="shared" si="151"/>
        <v>土</v>
      </c>
      <c r="AH166" s="81"/>
      <c r="AI166" s="98" t="s">
        <v>45</v>
      </c>
      <c r="AJ166" s="112" t="s">
        <v>19</v>
      </c>
      <c r="AK166" s="116" t="s">
        <v>58</v>
      </c>
      <c r="AL166" s="140" t="s">
        <v>45</v>
      </c>
      <c r="AM166" s="153" t="s">
        <v>22</v>
      </c>
      <c r="AN166" s="167">
        <f>COUNT(C165:AG165)</f>
        <v>31</v>
      </c>
      <c r="AO166" s="171">
        <f>AN166-AH166</f>
        <v>31</v>
      </c>
      <c r="AP166" s="171">
        <f>SUM(AO$8:AO168)</f>
        <v>900</v>
      </c>
      <c r="AQ166" s="186"/>
      <c r="AR166" s="193"/>
      <c r="AS166" s="3"/>
    </row>
    <row r="167" spans="1:45" s="3" customFormat="1" ht="27" hidden="1" customHeight="1" outlineLevel="1">
      <c r="A167" s="5"/>
      <c r="B167" s="12" t="s">
        <v>11</v>
      </c>
      <c r="C167" s="23" t="str">
        <f>IFERROR(VLOOKUP(C165,祝日一覧!$A:$C,3,FALSE),"")</f>
        <v/>
      </c>
      <c r="D167" s="23" t="str">
        <f>IFERROR(VLOOKUP(D165,祝日一覧!$A:$C,3,FALSE),"")</f>
        <v/>
      </c>
      <c r="E167" s="23" t="str">
        <f>IFERROR(VLOOKUP(E165,祝日一覧!$A:$C,3,FALSE),"")</f>
        <v>憲法記念日</v>
      </c>
      <c r="F167" s="23" t="str">
        <f>IFERROR(VLOOKUP(F165,祝日一覧!$A:$C,3,FALSE),"")</f>
        <v>みどりの日</v>
      </c>
      <c r="G167" s="23" t="str">
        <f>IFERROR(VLOOKUP(G165,祝日一覧!$A:$C,3,FALSE),"")</f>
        <v>こどもの日</v>
      </c>
      <c r="H167" s="23" t="str">
        <f>IFERROR(VLOOKUP(H165,祝日一覧!$A:$C,3,FALSE),"")</f>
        <v>振替休日</v>
      </c>
      <c r="I167" s="23" t="str">
        <f>IFERROR(VLOOKUP(I165,祝日一覧!$A:$C,3,FALSE),"")</f>
        <v/>
      </c>
      <c r="J167" s="23" t="str">
        <f>IFERROR(VLOOKUP(J165,祝日一覧!$A:$C,3,FALSE),"")</f>
        <v/>
      </c>
      <c r="K167" s="23" t="str">
        <f>IFERROR(VLOOKUP(K165,祝日一覧!$A:$C,3,FALSE),"")</f>
        <v/>
      </c>
      <c r="L167" s="23" t="str">
        <f>IFERROR(VLOOKUP(L165,祝日一覧!$A:$C,3,FALSE),"")</f>
        <v/>
      </c>
      <c r="M167" s="23" t="str">
        <f>IFERROR(VLOOKUP(M165,祝日一覧!$A:$C,3,FALSE),"")</f>
        <v/>
      </c>
      <c r="N167" s="23" t="str">
        <f>IFERROR(VLOOKUP(N165,祝日一覧!$A:$C,3,FALSE),"")</f>
        <v/>
      </c>
      <c r="O167" s="23" t="str">
        <f>IFERROR(VLOOKUP(O165,祝日一覧!$A:$C,3,FALSE),"")</f>
        <v/>
      </c>
      <c r="P167" s="23" t="str">
        <f>IFERROR(VLOOKUP(P165,祝日一覧!$A:$C,3,FALSE),"")</f>
        <v/>
      </c>
      <c r="Q167" s="23" t="str">
        <f>IFERROR(VLOOKUP(Q165,祝日一覧!$A:$C,3,FALSE),"")</f>
        <v/>
      </c>
      <c r="R167" s="23" t="str">
        <f>IFERROR(VLOOKUP(R165,祝日一覧!$A:$C,3,FALSE),"")</f>
        <v/>
      </c>
      <c r="S167" s="23" t="str">
        <f>IFERROR(VLOOKUP(S165,祝日一覧!$A:$C,3,FALSE),"")</f>
        <v/>
      </c>
      <c r="T167" s="23" t="str">
        <f>IFERROR(VLOOKUP(T165,祝日一覧!$A:$C,3,FALSE),"")</f>
        <v/>
      </c>
      <c r="U167" s="23" t="str">
        <f>IFERROR(VLOOKUP(U165,祝日一覧!$A:$C,3,FALSE),"")</f>
        <v/>
      </c>
      <c r="V167" s="23" t="str">
        <f>IFERROR(VLOOKUP(V165,祝日一覧!$A:$C,3,FALSE),"")</f>
        <v/>
      </c>
      <c r="W167" s="23" t="str">
        <f>IFERROR(VLOOKUP(W165,祝日一覧!$A:$C,3,FALSE),"")</f>
        <v/>
      </c>
      <c r="X167" s="23" t="str">
        <f>IFERROR(VLOOKUP(X165,祝日一覧!$A:$C,3,FALSE),"")</f>
        <v/>
      </c>
      <c r="Y167" s="23" t="str">
        <f>IFERROR(VLOOKUP(Y165,祝日一覧!$A:$C,3,FALSE),"")</f>
        <v/>
      </c>
      <c r="Z167" s="23" t="str">
        <f>IFERROR(VLOOKUP(Z165,祝日一覧!$A:$C,3,FALSE),"")</f>
        <v/>
      </c>
      <c r="AA167" s="23" t="str">
        <f>IFERROR(VLOOKUP(AA165,祝日一覧!$A:$C,3,FALSE),"")</f>
        <v/>
      </c>
      <c r="AB167" s="23" t="str">
        <f>IFERROR(VLOOKUP(AB165,祝日一覧!$A:$C,3,FALSE),"")</f>
        <v/>
      </c>
      <c r="AC167" s="23" t="str">
        <f>IFERROR(VLOOKUP(AC165,祝日一覧!$A:$C,3,FALSE),"")</f>
        <v/>
      </c>
      <c r="AD167" s="23" t="str">
        <f>IFERROR(VLOOKUP(AD165,祝日一覧!$A:$C,3,FALSE),"")</f>
        <v/>
      </c>
      <c r="AE167" s="23" t="str">
        <f>IFERROR(VLOOKUP(AE165,祝日一覧!$A:$C,3,FALSE),"")</f>
        <v/>
      </c>
      <c r="AF167" s="23" t="str">
        <f>IFERROR(VLOOKUP(AF165,祝日一覧!$A:$C,3,FALSE),"")</f>
        <v/>
      </c>
      <c r="AG167" s="71" t="str">
        <f>IFERROR(VLOOKUP(AG165,祝日一覧!$A:$C,3,FALSE),"")</f>
        <v/>
      </c>
      <c r="AH167" s="81"/>
      <c r="AI167" s="98"/>
      <c r="AJ167" s="112"/>
      <c r="AK167" s="116"/>
      <c r="AL167" s="141"/>
      <c r="AM167" s="154"/>
      <c r="AN167" s="168"/>
      <c r="AO167" s="172"/>
      <c r="AP167" s="172"/>
      <c r="AQ167" s="188"/>
      <c r="AR167" s="194"/>
      <c r="AS167" s="3"/>
    </row>
    <row r="168" spans="1:45" s="3" customFormat="1" ht="20.100000000000001" hidden="1" customHeight="1" outlineLevel="1">
      <c r="A168" s="3"/>
      <c r="B168" s="1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72"/>
      <c r="AH168" s="82"/>
      <c r="AI168" s="99"/>
      <c r="AJ168" s="108" t="e">
        <f>AVERAGE(AJ169:AJ174)</f>
        <v>#DIV/0!</v>
      </c>
      <c r="AK168" s="117" t="e">
        <f>IF(AJ168&gt;=0.285,"達成","未")</f>
        <v>#DIV/0!</v>
      </c>
      <c r="AL168" s="128"/>
      <c r="AM168" s="147">
        <f>AVERAGE(AM169:AM173)</f>
        <v>0.32700421940928265</v>
      </c>
      <c r="AN168" s="165" t="s">
        <v>47</v>
      </c>
      <c r="AO168" s="175" t="s">
        <v>74</v>
      </c>
      <c r="AP168" s="184" t="s">
        <v>64</v>
      </c>
      <c r="AQ168" s="192" t="s">
        <v>62</v>
      </c>
      <c r="AR168" s="192" t="s">
        <v>63</v>
      </c>
      <c r="AS168" s="199" t="s">
        <v>73</v>
      </c>
    </row>
    <row r="169" spans="1:45" s="3" customFormat="1" ht="20.100000000000001" hidden="1" customHeight="1" outlineLevel="1">
      <c r="A169" s="3"/>
      <c r="B169" s="14" t="str">
        <f>IF($R$5&lt;&gt;"",$R$5,"-")</f>
        <v>松江　氏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69"/>
      <c r="AH169" s="84" t="str">
        <f t="shared" ref="AH169:AH174" si="152">IF(B169="-",B169,"手入力")</f>
        <v>手入力</v>
      </c>
      <c r="AI169" s="96">
        <f t="shared" ref="AI169:AI174" si="153">AQ169</f>
        <v>0</v>
      </c>
      <c r="AJ169" s="111" t="str">
        <f t="shared" ref="AJ169:AJ174" si="154">IFERROR(AI169/AO169,"")</f>
        <v/>
      </c>
      <c r="AK169" s="124" t="str">
        <f t="shared" ref="AK169:AK174" si="155">IFERROR(IF(B169="-",B169,IF(AI169/AO169&gt;=0.285,"達成","未")),"-")</f>
        <v>-</v>
      </c>
      <c r="AL169" s="130">
        <f t="shared" ref="AL169:AL174" si="156">AR169</f>
        <v>52</v>
      </c>
      <c r="AM169" s="150">
        <f t="shared" ref="AM169:AM174" si="157">IFERROR(AL169/AP169,"")</f>
        <v>0.32911392405063289</v>
      </c>
      <c r="AN169" s="163">
        <f>COUNT(C165:AG165)</f>
        <v>31</v>
      </c>
      <c r="AO169" s="173">
        <f t="shared" ref="AO169:AO174" si="158">IF(OR(B169="-",B169=""),0,IFERROR(AN169-AH169,))</f>
        <v>0</v>
      </c>
      <c r="AP169" s="173">
        <f t="shared" ref="AP169:AP174" si="159">AO169+AP157</f>
        <v>158</v>
      </c>
      <c r="AQ169" s="172">
        <f t="shared" ref="AQ169:AQ174" si="160">COUNTIF(C169:AG169,"○")</f>
        <v>0</v>
      </c>
      <c r="AR169" s="172">
        <f t="shared" ref="AR169:AR174" si="161">AR157+AQ169</f>
        <v>52</v>
      </c>
      <c r="AS169" s="200">
        <f>IF(AS170&gt;=1,0,IF(SUM(AO169:AO174)=0,1,IF(AK168="達成",1,0)))</f>
        <v>0</v>
      </c>
    </row>
    <row r="170" spans="1:45" s="3" customFormat="1" ht="20.100000000000001" hidden="1" customHeight="1" outlineLevel="1">
      <c r="A170" s="3"/>
      <c r="B170" s="15" t="str">
        <f>IF($S$5&lt;&gt;"",$S$5,"-")</f>
        <v>大田　氏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55"/>
      <c r="AH170" s="78" t="str">
        <f t="shared" si="152"/>
        <v>手入力</v>
      </c>
      <c r="AI170" s="97">
        <f t="shared" si="153"/>
        <v>0</v>
      </c>
      <c r="AJ170" s="109" t="str">
        <f t="shared" si="154"/>
        <v/>
      </c>
      <c r="AK170" s="119" t="str">
        <f t="shared" si="155"/>
        <v>-</v>
      </c>
      <c r="AL170" s="131">
        <f t="shared" si="156"/>
        <v>51</v>
      </c>
      <c r="AM170" s="149">
        <f t="shared" si="157"/>
        <v>0.32278481012658228</v>
      </c>
      <c r="AN170" s="163">
        <f>COUNT(C165:AG165)</f>
        <v>31</v>
      </c>
      <c r="AO170" s="173">
        <f t="shared" si="158"/>
        <v>0</v>
      </c>
      <c r="AP170" s="173">
        <f t="shared" si="159"/>
        <v>158</v>
      </c>
      <c r="AQ170" s="173">
        <f t="shared" si="160"/>
        <v>0</v>
      </c>
      <c r="AR170" s="173">
        <f t="shared" si="161"/>
        <v>51</v>
      </c>
      <c r="AS170" s="3">
        <f>COUNTIF(AH169:AH174,"手入力")</f>
        <v>3</v>
      </c>
    </row>
    <row r="171" spans="1:45" s="3" customFormat="1" ht="20.100000000000001" hidden="1" customHeight="1" outlineLevel="1">
      <c r="A171" s="3"/>
      <c r="B171" s="15" t="str">
        <f>IF($T$5&lt;&gt;"",$T$5,"-")</f>
        <v>浜田　氏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55"/>
      <c r="AH171" s="78" t="str">
        <f t="shared" si="152"/>
        <v>手入力</v>
      </c>
      <c r="AI171" s="97">
        <f t="shared" si="153"/>
        <v>0</v>
      </c>
      <c r="AJ171" s="109" t="str">
        <f t="shared" si="154"/>
        <v/>
      </c>
      <c r="AK171" s="119" t="str">
        <f t="shared" si="155"/>
        <v>-</v>
      </c>
      <c r="AL171" s="131">
        <f t="shared" si="156"/>
        <v>52</v>
      </c>
      <c r="AM171" s="149">
        <f t="shared" si="157"/>
        <v>0.32911392405063289</v>
      </c>
      <c r="AN171" s="163">
        <f>COUNT(C165:AG165)</f>
        <v>31</v>
      </c>
      <c r="AO171" s="173">
        <f t="shared" si="158"/>
        <v>0</v>
      </c>
      <c r="AP171" s="173">
        <f t="shared" si="159"/>
        <v>158</v>
      </c>
      <c r="AQ171" s="173">
        <f t="shared" si="160"/>
        <v>0</v>
      </c>
      <c r="AR171" s="173">
        <f t="shared" si="161"/>
        <v>52</v>
      </c>
      <c r="AS171" s="3"/>
    </row>
    <row r="172" spans="1:45" s="3" customFormat="1" ht="20.100000000000001" hidden="1" customHeight="1" outlineLevel="1">
      <c r="A172" s="3"/>
      <c r="B172" s="15" t="str">
        <f>IF($U$5&lt;&gt;"",$U$5,"-")</f>
        <v>-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55"/>
      <c r="AH172" s="78" t="str">
        <f t="shared" si="152"/>
        <v>-</v>
      </c>
      <c r="AI172" s="97">
        <f t="shared" si="153"/>
        <v>0</v>
      </c>
      <c r="AJ172" s="109" t="str">
        <f t="shared" si="154"/>
        <v/>
      </c>
      <c r="AK172" s="119" t="str">
        <f t="shared" si="155"/>
        <v>-</v>
      </c>
      <c r="AL172" s="131">
        <f t="shared" si="156"/>
        <v>0</v>
      </c>
      <c r="AM172" s="149" t="str">
        <f t="shared" si="157"/>
        <v/>
      </c>
      <c r="AN172" s="163">
        <f>COUNT(C165:AG165)</f>
        <v>31</v>
      </c>
      <c r="AO172" s="173">
        <f t="shared" si="158"/>
        <v>0</v>
      </c>
      <c r="AP172" s="173">
        <f t="shared" si="159"/>
        <v>0</v>
      </c>
      <c r="AQ172" s="173">
        <f t="shared" si="160"/>
        <v>0</v>
      </c>
      <c r="AR172" s="173">
        <f t="shared" si="161"/>
        <v>0</v>
      </c>
      <c r="AS172" s="3"/>
    </row>
    <row r="173" spans="1:45" s="3" customFormat="1" ht="20.100000000000001" hidden="1" customHeight="1" outlineLevel="1">
      <c r="A173" s="3"/>
      <c r="B173" s="15" t="str">
        <f>IF($V$5&lt;&gt;"",$V$5,"-")</f>
        <v>-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55"/>
      <c r="AH173" s="78" t="str">
        <f t="shared" si="152"/>
        <v>-</v>
      </c>
      <c r="AI173" s="97">
        <f t="shared" si="153"/>
        <v>0</v>
      </c>
      <c r="AJ173" s="109" t="str">
        <f t="shared" si="154"/>
        <v/>
      </c>
      <c r="AK173" s="119" t="str">
        <f t="shared" si="155"/>
        <v>-</v>
      </c>
      <c r="AL173" s="131">
        <f t="shared" si="156"/>
        <v>0</v>
      </c>
      <c r="AM173" s="149" t="str">
        <f t="shared" si="157"/>
        <v/>
      </c>
      <c r="AN173" s="163">
        <f>COUNT(C165:AG165)</f>
        <v>31</v>
      </c>
      <c r="AO173" s="173">
        <f t="shared" si="158"/>
        <v>0</v>
      </c>
      <c r="AP173" s="173">
        <f t="shared" si="159"/>
        <v>0</v>
      </c>
      <c r="AQ173" s="173">
        <f t="shared" si="160"/>
        <v>0</v>
      </c>
      <c r="AR173" s="173">
        <f t="shared" si="161"/>
        <v>0</v>
      </c>
      <c r="AS173" s="3"/>
    </row>
    <row r="174" spans="1:45" s="3" customFormat="1" ht="20.100000000000001" hidden="1" customHeight="1" outlineLevel="1">
      <c r="A174" s="3"/>
      <c r="B174" s="16" t="str">
        <f>IF($W$5&lt;&gt;"",$W$5,"-")</f>
        <v>-</v>
      </c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70"/>
      <c r="AH174" s="93" t="str">
        <f t="shared" si="152"/>
        <v>-</v>
      </c>
      <c r="AI174" s="99">
        <f t="shared" si="153"/>
        <v>0</v>
      </c>
      <c r="AJ174" s="108" t="str">
        <f t="shared" si="154"/>
        <v/>
      </c>
      <c r="AK174" s="117" t="str">
        <f t="shared" si="155"/>
        <v>-</v>
      </c>
      <c r="AL174" s="133">
        <f t="shared" si="156"/>
        <v>0</v>
      </c>
      <c r="AM174" s="147" t="str">
        <f t="shared" si="157"/>
        <v/>
      </c>
      <c r="AN174" s="163">
        <f>COUNT(C165:AG165)</f>
        <v>31</v>
      </c>
      <c r="AO174" s="173">
        <f t="shared" si="158"/>
        <v>0</v>
      </c>
      <c r="AP174" s="173">
        <f t="shared" si="159"/>
        <v>0</v>
      </c>
      <c r="AQ174" s="173">
        <f t="shared" si="160"/>
        <v>0</v>
      </c>
      <c r="AR174" s="173">
        <f t="shared" si="161"/>
        <v>0</v>
      </c>
      <c r="AS174" s="3"/>
    </row>
    <row r="175" spans="1:45" s="3" customFormat="1" ht="14.25" hidden="1" outlineLevel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3"/>
      <c r="AK175" s="1"/>
      <c r="AL175" s="1"/>
      <c r="AM175" s="1"/>
      <c r="AN175" s="4"/>
      <c r="AO175" s="4"/>
      <c r="AP175" s="4"/>
      <c r="AQ175" s="4"/>
      <c r="AR175" s="4"/>
      <c r="AS175" s="3"/>
    </row>
    <row r="176" spans="1:45" s="3" customFormat="1" ht="12.95" hidden="1" customHeight="1" outlineLevel="1">
      <c r="A176" s="1"/>
      <c r="B176" s="10" t="s">
        <v>6</v>
      </c>
      <c r="C176" s="20">
        <f>DATE(YEAR(C164),MONTH(C164)+1,DAY(C164))</f>
        <v>45809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80" t="s">
        <v>31</v>
      </c>
      <c r="AI176" s="96" t="s">
        <v>20</v>
      </c>
      <c r="AJ176" s="105"/>
      <c r="AK176" s="114"/>
      <c r="AL176" s="138" t="s">
        <v>15</v>
      </c>
      <c r="AM176" s="151"/>
      <c r="AN176" s="167" t="s">
        <v>30</v>
      </c>
      <c r="AO176" s="171" t="s">
        <v>33</v>
      </c>
      <c r="AP176" s="181" t="s">
        <v>1</v>
      </c>
      <c r="AQ176" s="187"/>
      <c r="AR176" s="159"/>
      <c r="AS176" s="3"/>
    </row>
    <row r="177" spans="1:45" s="3" customFormat="1" ht="12.95" hidden="1" customHeight="1" outlineLevel="1">
      <c r="A177" s="1"/>
      <c r="B177" s="11" t="s">
        <v>9</v>
      </c>
      <c r="C177" s="21">
        <f>DATE(YEAR(C176),MONTH(C176),DAY(C176))</f>
        <v>45809</v>
      </c>
      <c r="D177" s="21">
        <f t="shared" ref="D177:AG177" si="162">IF(MONTH(DATE(YEAR(C177),MONTH(C177),DAY(C177)+1))=MONTH($C176),DATE(YEAR(C177),MONTH(C177),DAY(C177)+1),"")</f>
        <v>45810</v>
      </c>
      <c r="E177" s="21">
        <f t="shared" si="162"/>
        <v>45811</v>
      </c>
      <c r="F177" s="32">
        <f t="shared" si="162"/>
        <v>45812</v>
      </c>
      <c r="G177" s="21">
        <f t="shared" si="162"/>
        <v>45813</v>
      </c>
      <c r="H177" s="21">
        <f t="shared" si="162"/>
        <v>45814</v>
      </c>
      <c r="I177" s="21">
        <f t="shared" si="162"/>
        <v>45815</v>
      </c>
      <c r="J177" s="21">
        <f t="shared" si="162"/>
        <v>45816</v>
      </c>
      <c r="K177" s="21">
        <f t="shared" si="162"/>
        <v>45817</v>
      </c>
      <c r="L177" s="21">
        <f t="shared" si="162"/>
        <v>45818</v>
      </c>
      <c r="M177" s="21">
        <f t="shared" si="162"/>
        <v>45819</v>
      </c>
      <c r="N177" s="21">
        <f t="shared" si="162"/>
        <v>45820</v>
      </c>
      <c r="O177" s="21">
        <f t="shared" si="162"/>
        <v>45821</v>
      </c>
      <c r="P177" s="21">
        <f t="shared" si="162"/>
        <v>45822</v>
      </c>
      <c r="Q177" s="21">
        <f t="shared" si="162"/>
        <v>45823</v>
      </c>
      <c r="R177" s="21">
        <f t="shared" si="162"/>
        <v>45824</v>
      </c>
      <c r="S177" s="21">
        <f t="shared" si="162"/>
        <v>45825</v>
      </c>
      <c r="T177" s="21">
        <f t="shared" si="162"/>
        <v>45826</v>
      </c>
      <c r="U177" s="21">
        <f t="shared" si="162"/>
        <v>45827</v>
      </c>
      <c r="V177" s="21">
        <f t="shared" si="162"/>
        <v>45828</v>
      </c>
      <c r="W177" s="21">
        <f t="shared" si="162"/>
        <v>45829</v>
      </c>
      <c r="X177" s="21">
        <f t="shared" si="162"/>
        <v>45830</v>
      </c>
      <c r="Y177" s="21">
        <f t="shared" si="162"/>
        <v>45831</v>
      </c>
      <c r="Z177" s="21">
        <f t="shared" si="162"/>
        <v>45832</v>
      </c>
      <c r="AA177" s="21">
        <f t="shared" si="162"/>
        <v>45833</v>
      </c>
      <c r="AB177" s="21">
        <f t="shared" si="162"/>
        <v>45834</v>
      </c>
      <c r="AC177" s="21">
        <f t="shared" si="162"/>
        <v>45835</v>
      </c>
      <c r="AD177" s="21">
        <f t="shared" si="162"/>
        <v>45836</v>
      </c>
      <c r="AE177" s="21">
        <f t="shared" si="162"/>
        <v>45837</v>
      </c>
      <c r="AF177" s="21">
        <f t="shared" si="162"/>
        <v>45838</v>
      </c>
      <c r="AG177" s="67" t="str">
        <f t="shared" si="162"/>
        <v/>
      </c>
      <c r="AH177" s="81"/>
      <c r="AI177" s="97"/>
      <c r="AJ177" s="106"/>
      <c r="AK177" s="115"/>
      <c r="AL177" s="139"/>
      <c r="AM177" s="152"/>
      <c r="AN177" s="168"/>
      <c r="AO177" s="172"/>
      <c r="AP177" s="182"/>
      <c r="AQ177" s="187"/>
      <c r="AR177" s="159"/>
      <c r="AS177" s="3"/>
    </row>
    <row r="178" spans="1:45" s="3" customFormat="1" ht="12.95" hidden="1" customHeight="1" outlineLevel="1">
      <c r="A178" s="1"/>
      <c r="B178" s="11" t="s">
        <v>3</v>
      </c>
      <c r="C178" s="22" t="str">
        <f t="shared" ref="C178:AG178" si="163">TEXT(C177,"aaa")</f>
        <v>日</v>
      </c>
      <c r="D178" s="22" t="str">
        <f t="shared" si="163"/>
        <v>月</v>
      </c>
      <c r="E178" s="22" t="str">
        <f t="shared" si="163"/>
        <v>火</v>
      </c>
      <c r="F178" s="33" t="str">
        <f t="shared" si="163"/>
        <v>水</v>
      </c>
      <c r="G178" s="22" t="str">
        <f t="shared" si="163"/>
        <v>木</v>
      </c>
      <c r="H178" s="22" t="str">
        <f t="shared" si="163"/>
        <v>金</v>
      </c>
      <c r="I178" s="22" t="str">
        <f t="shared" si="163"/>
        <v>土</v>
      </c>
      <c r="J178" s="22" t="str">
        <f t="shared" si="163"/>
        <v>日</v>
      </c>
      <c r="K178" s="22" t="str">
        <f t="shared" si="163"/>
        <v>月</v>
      </c>
      <c r="L178" s="22" t="str">
        <f t="shared" si="163"/>
        <v>火</v>
      </c>
      <c r="M178" s="22" t="str">
        <f t="shared" si="163"/>
        <v>水</v>
      </c>
      <c r="N178" s="22" t="str">
        <f t="shared" si="163"/>
        <v>木</v>
      </c>
      <c r="O178" s="22" t="str">
        <f t="shared" si="163"/>
        <v>金</v>
      </c>
      <c r="P178" s="22" t="str">
        <f t="shared" si="163"/>
        <v>土</v>
      </c>
      <c r="Q178" s="22" t="str">
        <f t="shared" si="163"/>
        <v>日</v>
      </c>
      <c r="R178" s="22" t="str">
        <f t="shared" si="163"/>
        <v>月</v>
      </c>
      <c r="S178" s="22" t="str">
        <f t="shared" si="163"/>
        <v>火</v>
      </c>
      <c r="T178" s="22" t="str">
        <f t="shared" si="163"/>
        <v>水</v>
      </c>
      <c r="U178" s="22" t="str">
        <f t="shared" si="163"/>
        <v>木</v>
      </c>
      <c r="V178" s="22" t="str">
        <f t="shared" si="163"/>
        <v>金</v>
      </c>
      <c r="W178" s="22" t="str">
        <f t="shared" si="163"/>
        <v>土</v>
      </c>
      <c r="X178" s="22" t="str">
        <f t="shared" si="163"/>
        <v>日</v>
      </c>
      <c r="Y178" s="22" t="str">
        <f t="shared" si="163"/>
        <v>月</v>
      </c>
      <c r="Z178" s="22" t="str">
        <f t="shared" si="163"/>
        <v>火</v>
      </c>
      <c r="AA178" s="22" t="str">
        <f t="shared" si="163"/>
        <v>水</v>
      </c>
      <c r="AB178" s="22" t="str">
        <f t="shared" si="163"/>
        <v>木</v>
      </c>
      <c r="AC178" s="22" t="str">
        <f t="shared" si="163"/>
        <v>金</v>
      </c>
      <c r="AD178" s="22" t="str">
        <f t="shared" si="163"/>
        <v>土</v>
      </c>
      <c r="AE178" s="22" t="str">
        <f t="shared" si="163"/>
        <v>日</v>
      </c>
      <c r="AF178" s="22" t="str">
        <f t="shared" si="163"/>
        <v>月</v>
      </c>
      <c r="AG178" s="55" t="str">
        <f t="shared" si="163"/>
        <v/>
      </c>
      <c r="AH178" s="81"/>
      <c r="AI178" s="98" t="s">
        <v>45</v>
      </c>
      <c r="AJ178" s="112" t="s">
        <v>19</v>
      </c>
      <c r="AK178" s="116" t="s">
        <v>58</v>
      </c>
      <c r="AL178" s="140" t="s">
        <v>45</v>
      </c>
      <c r="AM178" s="153" t="s">
        <v>22</v>
      </c>
      <c r="AN178" s="167">
        <f>COUNT(C177:AG177)</f>
        <v>30</v>
      </c>
      <c r="AO178" s="171">
        <f>AN178-AH178</f>
        <v>30</v>
      </c>
      <c r="AP178" s="171">
        <f>SUM(AO$8:AO180)</f>
        <v>930</v>
      </c>
      <c r="AQ178" s="186"/>
      <c r="AR178" s="193"/>
      <c r="AS178" s="3"/>
    </row>
    <row r="179" spans="1:45" s="3" customFormat="1" ht="27" hidden="1" customHeight="1" outlineLevel="1">
      <c r="A179" s="5"/>
      <c r="B179" s="12" t="s">
        <v>11</v>
      </c>
      <c r="C179" s="23" t="str">
        <f>IFERROR(VLOOKUP(C177,祝日一覧!$A:$C,3,FALSE),"")</f>
        <v/>
      </c>
      <c r="D179" s="23" t="str">
        <f>IFERROR(VLOOKUP(D177,祝日一覧!$A:$C,3,FALSE),"")</f>
        <v/>
      </c>
      <c r="E179" s="23" t="str">
        <f>IFERROR(VLOOKUP(E177,祝日一覧!$A:$C,3,FALSE),"")</f>
        <v/>
      </c>
      <c r="F179" s="23" t="str">
        <f>IFERROR(VLOOKUP(F177,祝日一覧!$A:$C,3,FALSE),"")</f>
        <v/>
      </c>
      <c r="G179" s="23" t="str">
        <f>IFERROR(VLOOKUP(G177,祝日一覧!$A:$C,3,FALSE),"")</f>
        <v/>
      </c>
      <c r="H179" s="23" t="str">
        <f>IFERROR(VLOOKUP(H177,祝日一覧!$A:$C,3,FALSE),"")</f>
        <v/>
      </c>
      <c r="I179" s="23" t="str">
        <f>IFERROR(VLOOKUP(I177,祝日一覧!$A:$C,3,FALSE),"")</f>
        <v/>
      </c>
      <c r="J179" s="23" t="str">
        <f>IFERROR(VLOOKUP(J177,祝日一覧!$A:$C,3,FALSE),"")</f>
        <v/>
      </c>
      <c r="K179" s="23" t="str">
        <f>IFERROR(VLOOKUP(K177,祝日一覧!$A:$C,3,FALSE),"")</f>
        <v/>
      </c>
      <c r="L179" s="23" t="str">
        <f>IFERROR(VLOOKUP(L177,祝日一覧!$A:$C,3,FALSE),"")</f>
        <v/>
      </c>
      <c r="M179" s="23" t="str">
        <f>IFERROR(VLOOKUP(M177,祝日一覧!$A:$C,3,FALSE),"")</f>
        <v/>
      </c>
      <c r="N179" s="23" t="str">
        <f>IFERROR(VLOOKUP(N177,祝日一覧!$A:$C,3,FALSE),"")</f>
        <v/>
      </c>
      <c r="O179" s="23" t="str">
        <f>IFERROR(VLOOKUP(O177,祝日一覧!$A:$C,3,FALSE),"")</f>
        <v/>
      </c>
      <c r="P179" s="23" t="str">
        <f>IFERROR(VLOOKUP(P177,祝日一覧!$A:$C,3,FALSE),"")</f>
        <v/>
      </c>
      <c r="Q179" s="23" t="str">
        <f>IFERROR(VLOOKUP(Q177,祝日一覧!$A:$C,3,FALSE),"")</f>
        <v/>
      </c>
      <c r="R179" s="23" t="str">
        <f>IFERROR(VLOOKUP(R177,祝日一覧!$A:$C,3,FALSE),"")</f>
        <v/>
      </c>
      <c r="S179" s="23" t="str">
        <f>IFERROR(VLOOKUP(S177,祝日一覧!$A:$C,3,FALSE),"")</f>
        <v/>
      </c>
      <c r="T179" s="23" t="str">
        <f>IFERROR(VLOOKUP(T177,祝日一覧!$A:$C,3,FALSE),"")</f>
        <v/>
      </c>
      <c r="U179" s="23" t="str">
        <f>IFERROR(VLOOKUP(U177,祝日一覧!$A:$C,3,FALSE),"")</f>
        <v/>
      </c>
      <c r="V179" s="23" t="str">
        <f>IFERROR(VLOOKUP(V177,祝日一覧!$A:$C,3,FALSE),"")</f>
        <v/>
      </c>
      <c r="W179" s="23" t="str">
        <f>IFERROR(VLOOKUP(W177,祝日一覧!$A:$C,3,FALSE),"")</f>
        <v/>
      </c>
      <c r="X179" s="23" t="str">
        <f>IFERROR(VLOOKUP(X177,祝日一覧!$A:$C,3,FALSE),"")</f>
        <v/>
      </c>
      <c r="Y179" s="23" t="str">
        <f>IFERROR(VLOOKUP(Y177,祝日一覧!$A:$C,3,FALSE),"")</f>
        <v/>
      </c>
      <c r="Z179" s="23" t="str">
        <f>IFERROR(VLOOKUP(Z177,祝日一覧!$A:$C,3,FALSE),"")</f>
        <v/>
      </c>
      <c r="AA179" s="23" t="str">
        <f>IFERROR(VLOOKUP(AA177,祝日一覧!$A:$C,3,FALSE),"")</f>
        <v/>
      </c>
      <c r="AB179" s="23" t="str">
        <f>IFERROR(VLOOKUP(AB177,祝日一覧!$A:$C,3,FALSE),"")</f>
        <v/>
      </c>
      <c r="AC179" s="23" t="str">
        <f>IFERROR(VLOOKUP(AC177,祝日一覧!$A:$C,3,FALSE),"")</f>
        <v/>
      </c>
      <c r="AD179" s="23" t="str">
        <f>IFERROR(VLOOKUP(AD177,祝日一覧!$A:$C,3,FALSE),"")</f>
        <v/>
      </c>
      <c r="AE179" s="23" t="str">
        <f>IFERROR(VLOOKUP(AE177,祝日一覧!$A:$C,3,FALSE),"")</f>
        <v/>
      </c>
      <c r="AF179" s="23" t="str">
        <f>IFERROR(VLOOKUP(AF177,祝日一覧!$A:$C,3,FALSE),"")</f>
        <v/>
      </c>
      <c r="AG179" s="71" t="str">
        <f>IFERROR(VLOOKUP(AG177,祝日一覧!$A:$C,3,FALSE),"")</f>
        <v/>
      </c>
      <c r="AH179" s="81"/>
      <c r="AI179" s="98"/>
      <c r="AJ179" s="112"/>
      <c r="AK179" s="116"/>
      <c r="AL179" s="141"/>
      <c r="AM179" s="154"/>
      <c r="AN179" s="168"/>
      <c r="AO179" s="172"/>
      <c r="AP179" s="172"/>
      <c r="AQ179" s="188"/>
      <c r="AR179" s="194"/>
      <c r="AS179" s="3"/>
    </row>
    <row r="180" spans="1:45" s="3" customFormat="1" ht="20.100000000000001" hidden="1" customHeight="1" outlineLevel="1">
      <c r="A180" s="3"/>
      <c r="B180" s="1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72"/>
      <c r="AH180" s="82"/>
      <c r="AI180" s="99"/>
      <c r="AJ180" s="108" t="e">
        <f>AVERAGE(AJ181:AJ186)</f>
        <v>#DIV/0!</v>
      </c>
      <c r="AK180" s="117" t="e">
        <f>IF(AJ180&gt;=0.285,"達成","未")</f>
        <v>#DIV/0!</v>
      </c>
      <c r="AL180" s="128"/>
      <c r="AM180" s="147">
        <f>AVERAGE(AM181:AM185)</f>
        <v>0.32700421940928265</v>
      </c>
      <c r="AN180" s="165" t="s">
        <v>47</v>
      </c>
      <c r="AO180" s="175" t="s">
        <v>74</v>
      </c>
      <c r="AP180" s="184" t="s">
        <v>64</v>
      </c>
      <c r="AQ180" s="192" t="s">
        <v>62</v>
      </c>
      <c r="AR180" s="192" t="s">
        <v>63</v>
      </c>
      <c r="AS180" s="199" t="s">
        <v>73</v>
      </c>
    </row>
    <row r="181" spans="1:45" s="3" customFormat="1" ht="20.100000000000001" hidden="1" customHeight="1" outlineLevel="1">
      <c r="A181" s="3"/>
      <c r="B181" s="14" t="str">
        <f>IF($R$5&lt;&gt;"",$R$5,"-")</f>
        <v>松江　氏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69"/>
      <c r="AH181" s="84" t="str">
        <f t="shared" ref="AH181:AH186" si="164">IF(B181="-",B181,"手入力")</f>
        <v>手入力</v>
      </c>
      <c r="AI181" s="96">
        <f t="shared" ref="AI181:AI186" si="165">AQ181</f>
        <v>0</v>
      </c>
      <c r="AJ181" s="111" t="str">
        <f t="shared" ref="AJ181:AJ186" si="166">IFERROR(AI181/AO181,"")</f>
        <v/>
      </c>
      <c r="AK181" s="124" t="str">
        <f t="shared" ref="AK181:AK186" si="167">IFERROR(IF(B181="-",B181,IF(AI181/AO181&gt;=0.285,"達成","未")),"-")</f>
        <v>-</v>
      </c>
      <c r="AL181" s="130">
        <f t="shared" ref="AL181:AL186" si="168">AR181</f>
        <v>52</v>
      </c>
      <c r="AM181" s="150">
        <f t="shared" ref="AM181:AM186" si="169">IFERROR(AL181/AP181,"")</f>
        <v>0.32911392405063289</v>
      </c>
      <c r="AN181" s="163">
        <f>COUNT(C177:AG177)</f>
        <v>30</v>
      </c>
      <c r="AO181" s="173">
        <f t="shared" ref="AO181:AO186" si="170">IF(OR(B181="-",B181=""),0,IFERROR(AN181-AH181,))</f>
        <v>0</v>
      </c>
      <c r="AP181" s="173">
        <f t="shared" ref="AP181:AP186" si="171">AO181+AP169</f>
        <v>158</v>
      </c>
      <c r="AQ181" s="172">
        <f t="shared" ref="AQ181:AQ186" si="172">COUNTIF(C181:AG181,"○")</f>
        <v>0</v>
      </c>
      <c r="AR181" s="172">
        <f t="shared" ref="AR181:AR186" si="173">AR169+AQ181</f>
        <v>52</v>
      </c>
      <c r="AS181" s="200">
        <f>IF(AS182&gt;=1,0,IF(SUM(AO181:AO186)=0,1,IF(AK180="達成",1,0)))</f>
        <v>0</v>
      </c>
    </row>
    <row r="182" spans="1:45" s="3" customFormat="1" ht="20.100000000000001" hidden="1" customHeight="1" outlineLevel="1">
      <c r="A182" s="3"/>
      <c r="B182" s="15" t="str">
        <f>IF($S$5&lt;&gt;"",$S$5,"-")</f>
        <v>大田　氏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55"/>
      <c r="AH182" s="78" t="str">
        <f t="shared" si="164"/>
        <v>手入力</v>
      </c>
      <c r="AI182" s="97">
        <f t="shared" si="165"/>
        <v>0</v>
      </c>
      <c r="AJ182" s="109" t="str">
        <f t="shared" si="166"/>
        <v/>
      </c>
      <c r="AK182" s="119" t="str">
        <f t="shared" si="167"/>
        <v>-</v>
      </c>
      <c r="AL182" s="131">
        <f t="shared" si="168"/>
        <v>51</v>
      </c>
      <c r="AM182" s="149">
        <f t="shared" si="169"/>
        <v>0.32278481012658228</v>
      </c>
      <c r="AN182" s="163">
        <f>COUNT(C177:AG177)</f>
        <v>30</v>
      </c>
      <c r="AO182" s="173">
        <f t="shared" si="170"/>
        <v>0</v>
      </c>
      <c r="AP182" s="173">
        <f t="shared" si="171"/>
        <v>158</v>
      </c>
      <c r="AQ182" s="173">
        <f t="shared" si="172"/>
        <v>0</v>
      </c>
      <c r="AR182" s="173">
        <f t="shared" si="173"/>
        <v>51</v>
      </c>
      <c r="AS182" s="3">
        <f>COUNTIF(AH181:AH186,"手入力")</f>
        <v>3</v>
      </c>
    </row>
    <row r="183" spans="1:45" s="3" customFormat="1" ht="20.100000000000001" hidden="1" customHeight="1" outlineLevel="1">
      <c r="A183" s="3"/>
      <c r="B183" s="15" t="str">
        <f>IF($T$5&lt;&gt;"",$T$5,"-")</f>
        <v>浜田　氏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55"/>
      <c r="AH183" s="78" t="str">
        <f t="shared" si="164"/>
        <v>手入力</v>
      </c>
      <c r="AI183" s="97">
        <f t="shared" si="165"/>
        <v>0</v>
      </c>
      <c r="AJ183" s="109" t="str">
        <f t="shared" si="166"/>
        <v/>
      </c>
      <c r="AK183" s="119" t="str">
        <f t="shared" si="167"/>
        <v>-</v>
      </c>
      <c r="AL183" s="131">
        <f t="shared" si="168"/>
        <v>52</v>
      </c>
      <c r="AM183" s="149">
        <f t="shared" si="169"/>
        <v>0.32911392405063289</v>
      </c>
      <c r="AN183" s="163">
        <f>COUNT(C177:AG177)</f>
        <v>30</v>
      </c>
      <c r="AO183" s="173">
        <f t="shared" si="170"/>
        <v>0</v>
      </c>
      <c r="AP183" s="173">
        <f t="shared" si="171"/>
        <v>158</v>
      </c>
      <c r="AQ183" s="173">
        <f t="shared" si="172"/>
        <v>0</v>
      </c>
      <c r="AR183" s="173">
        <f t="shared" si="173"/>
        <v>52</v>
      </c>
      <c r="AS183" s="3"/>
    </row>
    <row r="184" spans="1:45" s="3" customFormat="1" ht="20.100000000000001" hidden="1" customHeight="1" outlineLevel="1">
      <c r="A184" s="3"/>
      <c r="B184" s="15" t="str">
        <f>IF($U$5&lt;&gt;"",$U$5,"-")</f>
        <v>-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55"/>
      <c r="AH184" s="78" t="str">
        <f t="shared" si="164"/>
        <v>-</v>
      </c>
      <c r="AI184" s="97">
        <f t="shared" si="165"/>
        <v>0</v>
      </c>
      <c r="AJ184" s="109" t="str">
        <f t="shared" si="166"/>
        <v/>
      </c>
      <c r="AK184" s="119" t="str">
        <f t="shared" si="167"/>
        <v>-</v>
      </c>
      <c r="AL184" s="131">
        <f t="shared" si="168"/>
        <v>0</v>
      </c>
      <c r="AM184" s="149" t="str">
        <f t="shared" si="169"/>
        <v/>
      </c>
      <c r="AN184" s="163">
        <f>COUNT(C177:AG177)</f>
        <v>30</v>
      </c>
      <c r="AO184" s="173">
        <f t="shared" si="170"/>
        <v>0</v>
      </c>
      <c r="AP184" s="173">
        <f t="shared" si="171"/>
        <v>0</v>
      </c>
      <c r="AQ184" s="173">
        <f t="shared" si="172"/>
        <v>0</v>
      </c>
      <c r="AR184" s="173">
        <f t="shared" si="173"/>
        <v>0</v>
      </c>
      <c r="AS184" s="3"/>
    </row>
    <row r="185" spans="1:45" s="3" customFormat="1" ht="20.100000000000001" hidden="1" customHeight="1" outlineLevel="1">
      <c r="A185" s="3"/>
      <c r="B185" s="15" t="str">
        <f>IF($V$5&lt;&gt;"",$V$5,"-")</f>
        <v>-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55"/>
      <c r="AH185" s="78" t="str">
        <f t="shared" si="164"/>
        <v>-</v>
      </c>
      <c r="AI185" s="97">
        <f t="shared" si="165"/>
        <v>0</v>
      </c>
      <c r="AJ185" s="109" t="str">
        <f t="shared" si="166"/>
        <v/>
      </c>
      <c r="AK185" s="119" t="str">
        <f t="shared" si="167"/>
        <v>-</v>
      </c>
      <c r="AL185" s="131">
        <f t="shared" si="168"/>
        <v>0</v>
      </c>
      <c r="AM185" s="149" t="str">
        <f t="shared" si="169"/>
        <v/>
      </c>
      <c r="AN185" s="163">
        <f>COUNT(C177:AG177)</f>
        <v>30</v>
      </c>
      <c r="AO185" s="173">
        <f t="shared" si="170"/>
        <v>0</v>
      </c>
      <c r="AP185" s="173">
        <f t="shared" si="171"/>
        <v>0</v>
      </c>
      <c r="AQ185" s="173">
        <f t="shared" si="172"/>
        <v>0</v>
      </c>
      <c r="AR185" s="173">
        <f t="shared" si="173"/>
        <v>0</v>
      </c>
      <c r="AS185" s="3"/>
    </row>
    <row r="186" spans="1:45" s="3" customFormat="1" ht="20.100000000000001" hidden="1" customHeight="1" outlineLevel="1">
      <c r="A186" s="3"/>
      <c r="B186" s="16" t="str">
        <f>IF($W$5&lt;&gt;"",$W$5,"-")</f>
        <v>-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70"/>
      <c r="AH186" s="79" t="str">
        <f t="shared" si="164"/>
        <v>-</v>
      </c>
      <c r="AI186" s="99">
        <f t="shared" si="165"/>
        <v>0</v>
      </c>
      <c r="AJ186" s="108" t="str">
        <f t="shared" si="166"/>
        <v/>
      </c>
      <c r="AK186" s="117" t="str">
        <f t="shared" si="167"/>
        <v>-</v>
      </c>
      <c r="AL186" s="133">
        <f t="shared" si="168"/>
        <v>0</v>
      </c>
      <c r="AM186" s="147" t="str">
        <f t="shared" si="169"/>
        <v/>
      </c>
      <c r="AN186" s="163">
        <f>COUNT(C177:AG177)</f>
        <v>30</v>
      </c>
      <c r="AO186" s="173">
        <f t="shared" si="170"/>
        <v>0</v>
      </c>
      <c r="AP186" s="173">
        <f t="shared" si="171"/>
        <v>0</v>
      </c>
      <c r="AQ186" s="173">
        <f t="shared" si="172"/>
        <v>0</v>
      </c>
      <c r="AR186" s="173">
        <f t="shared" si="173"/>
        <v>0</v>
      </c>
      <c r="AS186" s="3"/>
    </row>
    <row r="187" spans="1:45" s="3" customFormat="1" ht="14.25" hidden="1" outlineLevel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1"/>
      <c r="AI187" s="1"/>
      <c r="AJ187" s="3"/>
      <c r="AK187" s="1"/>
      <c r="AL187" s="1"/>
      <c r="AM187" s="1"/>
      <c r="AN187" s="4"/>
      <c r="AO187" s="4"/>
      <c r="AP187" s="4"/>
      <c r="AQ187" s="4"/>
      <c r="AR187" s="4"/>
      <c r="AS187" s="3"/>
    </row>
    <row r="188" spans="1:45" s="3" customFormat="1" ht="12.95" hidden="1" customHeight="1" outlineLevel="1">
      <c r="A188" s="1"/>
      <c r="B188" s="10" t="s">
        <v>6</v>
      </c>
      <c r="C188" s="20">
        <f>DATE(YEAR(C176),MONTH(C176)+1,DAY(C176))</f>
        <v>45839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80" t="s">
        <v>31</v>
      </c>
      <c r="AI188" s="96" t="s">
        <v>20</v>
      </c>
      <c r="AJ188" s="105"/>
      <c r="AK188" s="114"/>
      <c r="AL188" s="138" t="s">
        <v>15</v>
      </c>
      <c r="AM188" s="151"/>
      <c r="AN188" s="167" t="s">
        <v>30</v>
      </c>
      <c r="AO188" s="171" t="s">
        <v>33</v>
      </c>
      <c r="AP188" s="181" t="s">
        <v>1</v>
      </c>
      <c r="AQ188" s="187"/>
      <c r="AR188" s="159"/>
      <c r="AS188" s="3"/>
    </row>
    <row r="189" spans="1:45" s="3" customFormat="1" ht="12.95" hidden="1" customHeight="1" outlineLevel="1">
      <c r="A189" s="1"/>
      <c r="B189" s="11" t="s">
        <v>9</v>
      </c>
      <c r="C189" s="21">
        <f>DATE(YEAR(C188),MONTH(C188),DAY(C188))</f>
        <v>45839</v>
      </c>
      <c r="D189" s="21">
        <f t="shared" ref="D189:AG189" si="174">IF(MONTH(DATE(YEAR(C189),MONTH(C189),DAY(C189)+1))=MONTH($C188),DATE(YEAR(C189),MONTH(C189),DAY(C189)+1),"")</f>
        <v>45840</v>
      </c>
      <c r="E189" s="21">
        <f t="shared" si="174"/>
        <v>45841</v>
      </c>
      <c r="F189" s="32">
        <f t="shared" si="174"/>
        <v>45842</v>
      </c>
      <c r="G189" s="21">
        <f t="shared" si="174"/>
        <v>45843</v>
      </c>
      <c r="H189" s="21">
        <f t="shared" si="174"/>
        <v>45844</v>
      </c>
      <c r="I189" s="21">
        <f t="shared" si="174"/>
        <v>45845</v>
      </c>
      <c r="J189" s="21">
        <f t="shared" si="174"/>
        <v>45846</v>
      </c>
      <c r="K189" s="21">
        <f t="shared" si="174"/>
        <v>45847</v>
      </c>
      <c r="L189" s="21">
        <f t="shared" si="174"/>
        <v>45848</v>
      </c>
      <c r="M189" s="21">
        <f t="shared" si="174"/>
        <v>45849</v>
      </c>
      <c r="N189" s="21">
        <f t="shared" si="174"/>
        <v>45850</v>
      </c>
      <c r="O189" s="21">
        <f t="shared" si="174"/>
        <v>45851</v>
      </c>
      <c r="P189" s="21">
        <f t="shared" si="174"/>
        <v>45852</v>
      </c>
      <c r="Q189" s="21">
        <f t="shared" si="174"/>
        <v>45853</v>
      </c>
      <c r="R189" s="21">
        <f t="shared" si="174"/>
        <v>45854</v>
      </c>
      <c r="S189" s="21">
        <f t="shared" si="174"/>
        <v>45855</v>
      </c>
      <c r="T189" s="21">
        <f t="shared" si="174"/>
        <v>45856</v>
      </c>
      <c r="U189" s="21">
        <f t="shared" si="174"/>
        <v>45857</v>
      </c>
      <c r="V189" s="21">
        <f t="shared" si="174"/>
        <v>45858</v>
      </c>
      <c r="W189" s="21">
        <f t="shared" si="174"/>
        <v>45859</v>
      </c>
      <c r="X189" s="21">
        <f t="shared" si="174"/>
        <v>45860</v>
      </c>
      <c r="Y189" s="21">
        <f t="shared" si="174"/>
        <v>45861</v>
      </c>
      <c r="Z189" s="21">
        <f t="shared" si="174"/>
        <v>45862</v>
      </c>
      <c r="AA189" s="21">
        <f t="shared" si="174"/>
        <v>45863</v>
      </c>
      <c r="AB189" s="21">
        <f t="shared" si="174"/>
        <v>45864</v>
      </c>
      <c r="AC189" s="21">
        <f t="shared" si="174"/>
        <v>45865</v>
      </c>
      <c r="AD189" s="21">
        <f t="shared" si="174"/>
        <v>45866</v>
      </c>
      <c r="AE189" s="21">
        <f t="shared" si="174"/>
        <v>45867</v>
      </c>
      <c r="AF189" s="21">
        <f t="shared" si="174"/>
        <v>45868</v>
      </c>
      <c r="AG189" s="67">
        <f t="shared" si="174"/>
        <v>45869</v>
      </c>
      <c r="AH189" s="81"/>
      <c r="AI189" s="97"/>
      <c r="AJ189" s="106"/>
      <c r="AK189" s="115"/>
      <c r="AL189" s="139"/>
      <c r="AM189" s="152"/>
      <c r="AN189" s="168"/>
      <c r="AO189" s="172"/>
      <c r="AP189" s="182"/>
      <c r="AQ189" s="187"/>
      <c r="AR189" s="159"/>
      <c r="AS189" s="3"/>
    </row>
    <row r="190" spans="1:45" s="3" customFormat="1" ht="12.95" hidden="1" customHeight="1" outlineLevel="1">
      <c r="A190" s="1"/>
      <c r="B190" s="11" t="s">
        <v>3</v>
      </c>
      <c r="C190" s="22" t="str">
        <f t="shared" ref="C190:AG190" si="175">TEXT(C189,"aaa")</f>
        <v>火</v>
      </c>
      <c r="D190" s="22" t="str">
        <f t="shared" si="175"/>
        <v>水</v>
      </c>
      <c r="E190" s="22" t="str">
        <f t="shared" si="175"/>
        <v>木</v>
      </c>
      <c r="F190" s="33" t="str">
        <f t="shared" si="175"/>
        <v>金</v>
      </c>
      <c r="G190" s="22" t="str">
        <f t="shared" si="175"/>
        <v>土</v>
      </c>
      <c r="H190" s="22" t="str">
        <f t="shared" si="175"/>
        <v>日</v>
      </c>
      <c r="I190" s="22" t="str">
        <f t="shared" si="175"/>
        <v>月</v>
      </c>
      <c r="J190" s="22" t="str">
        <f t="shared" si="175"/>
        <v>火</v>
      </c>
      <c r="K190" s="22" t="str">
        <f t="shared" si="175"/>
        <v>水</v>
      </c>
      <c r="L190" s="22" t="str">
        <f t="shared" si="175"/>
        <v>木</v>
      </c>
      <c r="M190" s="22" t="str">
        <f t="shared" si="175"/>
        <v>金</v>
      </c>
      <c r="N190" s="22" t="str">
        <f t="shared" si="175"/>
        <v>土</v>
      </c>
      <c r="O190" s="22" t="str">
        <f t="shared" si="175"/>
        <v>日</v>
      </c>
      <c r="P190" s="22" t="str">
        <f t="shared" si="175"/>
        <v>月</v>
      </c>
      <c r="Q190" s="22" t="str">
        <f t="shared" si="175"/>
        <v>火</v>
      </c>
      <c r="R190" s="22" t="str">
        <f t="shared" si="175"/>
        <v>水</v>
      </c>
      <c r="S190" s="22" t="str">
        <f t="shared" si="175"/>
        <v>木</v>
      </c>
      <c r="T190" s="22" t="str">
        <f t="shared" si="175"/>
        <v>金</v>
      </c>
      <c r="U190" s="22" t="str">
        <f t="shared" si="175"/>
        <v>土</v>
      </c>
      <c r="V190" s="22" t="str">
        <f t="shared" si="175"/>
        <v>日</v>
      </c>
      <c r="W190" s="22" t="str">
        <f t="shared" si="175"/>
        <v>月</v>
      </c>
      <c r="X190" s="22" t="str">
        <f t="shared" si="175"/>
        <v>火</v>
      </c>
      <c r="Y190" s="22" t="str">
        <f t="shared" si="175"/>
        <v>水</v>
      </c>
      <c r="Z190" s="22" t="str">
        <f t="shared" si="175"/>
        <v>木</v>
      </c>
      <c r="AA190" s="22" t="str">
        <f t="shared" si="175"/>
        <v>金</v>
      </c>
      <c r="AB190" s="22" t="str">
        <f t="shared" si="175"/>
        <v>土</v>
      </c>
      <c r="AC190" s="22" t="str">
        <f t="shared" si="175"/>
        <v>日</v>
      </c>
      <c r="AD190" s="22" t="str">
        <f t="shared" si="175"/>
        <v>月</v>
      </c>
      <c r="AE190" s="22" t="str">
        <f t="shared" si="175"/>
        <v>火</v>
      </c>
      <c r="AF190" s="22" t="str">
        <f t="shared" si="175"/>
        <v>水</v>
      </c>
      <c r="AG190" s="55" t="str">
        <f t="shared" si="175"/>
        <v>木</v>
      </c>
      <c r="AH190" s="81"/>
      <c r="AI190" s="98" t="s">
        <v>45</v>
      </c>
      <c r="AJ190" s="112" t="s">
        <v>19</v>
      </c>
      <c r="AK190" s="116" t="s">
        <v>58</v>
      </c>
      <c r="AL190" s="140" t="s">
        <v>45</v>
      </c>
      <c r="AM190" s="153" t="s">
        <v>22</v>
      </c>
      <c r="AN190" s="167">
        <f>COUNT(C189:AG189)</f>
        <v>31</v>
      </c>
      <c r="AO190" s="171">
        <f>AN190-AH190</f>
        <v>31</v>
      </c>
      <c r="AP190" s="171">
        <f>SUM(AO$8:AO192)</f>
        <v>961</v>
      </c>
      <c r="AQ190" s="186"/>
      <c r="AR190" s="193"/>
      <c r="AS190" s="3"/>
    </row>
    <row r="191" spans="1:45" s="3" customFormat="1" ht="27" hidden="1" customHeight="1" outlineLevel="1">
      <c r="A191" s="5"/>
      <c r="B191" s="12" t="s">
        <v>11</v>
      </c>
      <c r="C191" s="23" t="str">
        <f>IFERROR(VLOOKUP(C189,祝日一覧!$A:$C,3,FALSE),"")</f>
        <v/>
      </c>
      <c r="D191" s="23" t="str">
        <f>IFERROR(VLOOKUP(D189,祝日一覧!$A:$C,3,FALSE),"")</f>
        <v/>
      </c>
      <c r="E191" s="23" t="str">
        <f>IFERROR(VLOOKUP(E189,祝日一覧!$A:$C,3,FALSE),"")</f>
        <v/>
      </c>
      <c r="F191" s="23" t="str">
        <f>IFERROR(VLOOKUP(F189,祝日一覧!$A:$C,3,FALSE),"")</f>
        <v/>
      </c>
      <c r="G191" s="23" t="str">
        <f>IFERROR(VLOOKUP(G189,祝日一覧!$A:$C,3,FALSE),"")</f>
        <v/>
      </c>
      <c r="H191" s="23" t="str">
        <f>IFERROR(VLOOKUP(H189,祝日一覧!$A:$C,3,FALSE),"")</f>
        <v/>
      </c>
      <c r="I191" s="23" t="str">
        <f>IFERROR(VLOOKUP(I189,祝日一覧!$A:$C,3,FALSE),"")</f>
        <v/>
      </c>
      <c r="J191" s="23" t="str">
        <f>IFERROR(VLOOKUP(J189,祝日一覧!$A:$C,3,FALSE),"")</f>
        <v/>
      </c>
      <c r="K191" s="23" t="str">
        <f>IFERROR(VLOOKUP(K189,祝日一覧!$A:$C,3,FALSE),"")</f>
        <v/>
      </c>
      <c r="L191" s="23" t="str">
        <f>IFERROR(VLOOKUP(L189,祝日一覧!$A:$C,3,FALSE),"")</f>
        <v/>
      </c>
      <c r="M191" s="23" t="str">
        <f>IFERROR(VLOOKUP(M189,祝日一覧!$A:$C,3,FALSE),"")</f>
        <v/>
      </c>
      <c r="N191" s="23" t="str">
        <f>IFERROR(VLOOKUP(N189,祝日一覧!$A:$C,3,FALSE),"")</f>
        <v/>
      </c>
      <c r="O191" s="23" t="str">
        <f>IFERROR(VLOOKUP(O189,祝日一覧!$A:$C,3,FALSE),"")</f>
        <v/>
      </c>
      <c r="P191" s="23" t="str">
        <f>IFERROR(VLOOKUP(P189,祝日一覧!$A:$C,3,FALSE),"")</f>
        <v/>
      </c>
      <c r="Q191" s="23" t="str">
        <f>IFERROR(VLOOKUP(Q189,祝日一覧!$A:$C,3,FALSE),"")</f>
        <v/>
      </c>
      <c r="R191" s="23" t="str">
        <f>IFERROR(VLOOKUP(R189,祝日一覧!$A:$C,3,FALSE),"")</f>
        <v/>
      </c>
      <c r="S191" s="23" t="str">
        <f>IFERROR(VLOOKUP(S189,祝日一覧!$A:$C,3,FALSE),"")</f>
        <v/>
      </c>
      <c r="T191" s="23" t="str">
        <f>IFERROR(VLOOKUP(T189,祝日一覧!$A:$C,3,FALSE),"")</f>
        <v/>
      </c>
      <c r="U191" s="23" t="str">
        <f>IFERROR(VLOOKUP(U189,祝日一覧!$A:$C,3,FALSE),"")</f>
        <v/>
      </c>
      <c r="V191" s="23" t="str">
        <f>IFERROR(VLOOKUP(V189,祝日一覧!$A:$C,3,FALSE),"")</f>
        <v/>
      </c>
      <c r="W191" s="23" t="str">
        <f>IFERROR(VLOOKUP(W189,祝日一覧!$A:$C,3,FALSE),"")</f>
        <v>海の日</v>
      </c>
      <c r="X191" s="23" t="str">
        <f>IFERROR(VLOOKUP(X189,祝日一覧!$A:$C,3,FALSE),"")</f>
        <v/>
      </c>
      <c r="Y191" s="23" t="str">
        <f>IFERROR(VLOOKUP(Y189,祝日一覧!$A:$C,3,FALSE),"")</f>
        <v/>
      </c>
      <c r="Z191" s="23" t="str">
        <f>IFERROR(VLOOKUP(Z189,祝日一覧!$A:$C,3,FALSE),"")</f>
        <v/>
      </c>
      <c r="AA191" s="23" t="str">
        <f>IFERROR(VLOOKUP(AA189,祝日一覧!$A:$C,3,FALSE),"")</f>
        <v/>
      </c>
      <c r="AB191" s="23" t="str">
        <f>IFERROR(VLOOKUP(AB189,祝日一覧!$A:$C,3,FALSE),"")</f>
        <v/>
      </c>
      <c r="AC191" s="23" t="str">
        <f>IFERROR(VLOOKUP(AC189,祝日一覧!$A:$C,3,FALSE),"")</f>
        <v/>
      </c>
      <c r="AD191" s="23" t="str">
        <f>IFERROR(VLOOKUP(AD189,祝日一覧!$A:$C,3,FALSE),"")</f>
        <v/>
      </c>
      <c r="AE191" s="23" t="str">
        <f>IFERROR(VLOOKUP(AE189,祝日一覧!$A:$C,3,FALSE),"")</f>
        <v/>
      </c>
      <c r="AF191" s="23" t="str">
        <f>IFERROR(VLOOKUP(AF189,祝日一覧!$A:$C,3,FALSE),"")</f>
        <v/>
      </c>
      <c r="AG191" s="71" t="str">
        <f>IFERROR(VLOOKUP(AG189,祝日一覧!$A:$C,3,FALSE),"")</f>
        <v/>
      </c>
      <c r="AH191" s="81"/>
      <c r="AI191" s="98"/>
      <c r="AJ191" s="112"/>
      <c r="AK191" s="116"/>
      <c r="AL191" s="141"/>
      <c r="AM191" s="154"/>
      <c r="AN191" s="168"/>
      <c r="AO191" s="172"/>
      <c r="AP191" s="172"/>
      <c r="AQ191" s="188"/>
      <c r="AR191" s="194"/>
      <c r="AS191" s="3"/>
    </row>
    <row r="192" spans="1:45" s="3" customFormat="1" ht="20.100000000000001" hidden="1" customHeight="1" outlineLevel="1">
      <c r="A192" s="3"/>
      <c r="B192" s="1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72"/>
      <c r="AH192" s="82"/>
      <c r="AI192" s="99"/>
      <c r="AJ192" s="108" t="e">
        <f>AVERAGE(AJ193:AJ198)</f>
        <v>#DIV/0!</v>
      </c>
      <c r="AK192" s="117" t="e">
        <f>IF(AJ192&gt;=0.285,"達成","未")</f>
        <v>#DIV/0!</v>
      </c>
      <c r="AL192" s="128"/>
      <c r="AM192" s="147">
        <f>AVERAGE(AM193:AM197)</f>
        <v>0.32700421940928265</v>
      </c>
      <c r="AN192" s="165" t="s">
        <v>47</v>
      </c>
      <c r="AO192" s="175" t="s">
        <v>74</v>
      </c>
      <c r="AP192" s="184" t="s">
        <v>64</v>
      </c>
      <c r="AQ192" s="192" t="s">
        <v>62</v>
      </c>
      <c r="AR192" s="192" t="s">
        <v>63</v>
      </c>
      <c r="AS192" s="199" t="s">
        <v>73</v>
      </c>
    </row>
    <row r="193" spans="1:45" s="3" customFormat="1" ht="20.100000000000001" hidden="1" customHeight="1" outlineLevel="1">
      <c r="A193" s="3"/>
      <c r="B193" s="14" t="str">
        <f>IF($R$5&lt;&gt;"",$R$5,"-")</f>
        <v>松江　氏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69"/>
      <c r="AH193" s="84" t="str">
        <f t="shared" ref="AH193:AH198" si="176">IF(B193="-",B193,"手入力")</f>
        <v>手入力</v>
      </c>
      <c r="AI193" s="96">
        <f t="shared" ref="AI193:AI198" si="177">AQ193</f>
        <v>0</v>
      </c>
      <c r="AJ193" s="111" t="str">
        <f t="shared" ref="AJ193:AJ198" si="178">IFERROR(AI193/AO193,"")</f>
        <v/>
      </c>
      <c r="AK193" s="124" t="str">
        <f t="shared" ref="AK193:AK198" si="179">IFERROR(IF(B193="-",B193,IF(AI193/AO193&gt;=0.285,"達成","未")),"-")</f>
        <v>-</v>
      </c>
      <c r="AL193" s="130">
        <f t="shared" ref="AL193:AL198" si="180">AR193</f>
        <v>52</v>
      </c>
      <c r="AM193" s="150">
        <f t="shared" ref="AM193:AM198" si="181">IFERROR(AL193/AP193,"")</f>
        <v>0.32911392405063289</v>
      </c>
      <c r="AN193" s="163">
        <f>COUNT(C189:AG189)</f>
        <v>31</v>
      </c>
      <c r="AO193" s="173">
        <f t="shared" ref="AO193:AO198" si="182">IF(OR(B193="-",B193=""),0,IFERROR(AN193-AH193,))</f>
        <v>0</v>
      </c>
      <c r="AP193" s="173">
        <f t="shared" ref="AP193:AP198" si="183">AO193+AP181</f>
        <v>158</v>
      </c>
      <c r="AQ193" s="172">
        <f t="shared" ref="AQ193:AQ198" si="184">COUNTIF(C193:AG193,"○")</f>
        <v>0</v>
      </c>
      <c r="AR193" s="172">
        <f t="shared" ref="AR193:AR198" si="185">AR181+AQ193</f>
        <v>52</v>
      </c>
      <c r="AS193" s="200">
        <f>IF(AS194&gt;=1,0,IF(SUM(AO193:AO198)=0,1,IF(AK192="達成",1,0)))</f>
        <v>0</v>
      </c>
    </row>
    <row r="194" spans="1:45" s="3" customFormat="1" ht="20.100000000000001" hidden="1" customHeight="1" outlineLevel="1">
      <c r="A194" s="3"/>
      <c r="B194" s="15" t="str">
        <f>IF($S$5&lt;&gt;"",$S$5,"-")</f>
        <v>大田　氏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55"/>
      <c r="AH194" s="78" t="str">
        <f t="shared" si="176"/>
        <v>手入力</v>
      </c>
      <c r="AI194" s="97">
        <f t="shared" si="177"/>
        <v>0</v>
      </c>
      <c r="AJ194" s="109" t="str">
        <f t="shared" si="178"/>
        <v/>
      </c>
      <c r="AK194" s="119" t="str">
        <f t="shared" si="179"/>
        <v>-</v>
      </c>
      <c r="AL194" s="131">
        <f t="shared" si="180"/>
        <v>51</v>
      </c>
      <c r="AM194" s="149">
        <f t="shared" si="181"/>
        <v>0.32278481012658228</v>
      </c>
      <c r="AN194" s="163">
        <f>COUNT(C189:AG189)</f>
        <v>31</v>
      </c>
      <c r="AO194" s="173">
        <f t="shared" si="182"/>
        <v>0</v>
      </c>
      <c r="AP194" s="173">
        <f t="shared" si="183"/>
        <v>158</v>
      </c>
      <c r="AQ194" s="173">
        <f t="shared" si="184"/>
        <v>0</v>
      </c>
      <c r="AR194" s="173">
        <f t="shared" si="185"/>
        <v>51</v>
      </c>
      <c r="AS194" s="3">
        <f>COUNTIF(AH193:AH198,"手入力")</f>
        <v>3</v>
      </c>
    </row>
    <row r="195" spans="1:45" s="3" customFormat="1" ht="20.100000000000001" hidden="1" customHeight="1" outlineLevel="1">
      <c r="A195" s="3"/>
      <c r="B195" s="15" t="str">
        <f>IF($T$5&lt;&gt;"",$T$5,"-")</f>
        <v>浜田　氏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55"/>
      <c r="AH195" s="78" t="str">
        <f t="shared" si="176"/>
        <v>手入力</v>
      </c>
      <c r="AI195" s="97">
        <f t="shared" si="177"/>
        <v>0</v>
      </c>
      <c r="AJ195" s="109" t="str">
        <f t="shared" si="178"/>
        <v/>
      </c>
      <c r="AK195" s="119" t="str">
        <f t="shared" si="179"/>
        <v>-</v>
      </c>
      <c r="AL195" s="131">
        <f t="shared" si="180"/>
        <v>52</v>
      </c>
      <c r="AM195" s="149">
        <f t="shared" si="181"/>
        <v>0.32911392405063289</v>
      </c>
      <c r="AN195" s="163">
        <f>COUNT(C189:AG189)</f>
        <v>31</v>
      </c>
      <c r="AO195" s="173">
        <f t="shared" si="182"/>
        <v>0</v>
      </c>
      <c r="AP195" s="173">
        <f t="shared" si="183"/>
        <v>158</v>
      </c>
      <c r="AQ195" s="173">
        <f t="shared" si="184"/>
        <v>0</v>
      </c>
      <c r="AR195" s="173">
        <f t="shared" si="185"/>
        <v>52</v>
      </c>
      <c r="AS195" s="3"/>
    </row>
    <row r="196" spans="1:45" s="3" customFormat="1" ht="20.100000000000001" hidden="1" customHeight="1" outlineLevel="1">
      <c r="A196" s="3"/>
      <c r="B196" s="15" t="str">
        <f>IF($U$5&lt;&gt;"",$U$5,"-")</f>
        <v>-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55"/>
      <c r="AH196" s="78" t="str">
        <f t="shared" si="176"/>
        <v>-</v>
      </c>
      <c r="AI196" s="97">
        <f t="shared" si="177"/>
        <v>0</v>
      </c>
      <c r="AJ196" s="109" t="str">
        <f t="shared" si="178"/>
        <v/>
      </c>
      <c r="AK196" s="119" t="str">
        <f t="shared" si="179"/>
        <v>-</v>
      </c>
      <c r="AL196" s="131">
        <f t="shared" si="180"/>
        <v>0</v>
      </c>
      <c r="AM196" s="149" t="str">
        <f t="shared" si="181"/>
        <v/>
      </c>
      <c r="AN196" s="163">
        <f>COUNT(C189:AG189)</f>
        <v>31</v>
      </c>
      <c r="AO196" s="173">
        <f t="shared" si="182"/>
        <v>0</v>
      </c>
      <c r="AP196" s="173">
        <f t="shared" si="183"/>
        <v>0</v>
      </c>
      <c r="AQ196" s="173">
        <f t="shared" si="184"/>
        <v>0</v>
      </c>
      <c r="AR196" s="173">
        <f t="shared" si="185"/>
        <v>0</v>
      </c>
      <c r="AS196" s="3"/>
    </row>
    <row r="197" spans="1:45" s="3" customFormat="1" ht="20.100000000000001" hidden="1" customHeight="1" outlineLevel="1">
      <c r="A197" s="3"/>
      <c r="B197" s="15" t="str">
        <f>IF($V$5&lt;&gt;"",$V$5,"-")</f>
        <v>-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55"/>
      <c r="AH197" s="78" t="str">
        <f t="shared" si="176"/>
        <v>-</v>
      </c>
      <c r="AI197" s="97">
        <f t="shared" si="177"/>
        <v>0</v>
      </c>
      <c r="AJ197" s="109" t="str">
        <f t="shared" si="178"/>
        <v/>
      </c>
      <c r="AK197" s="119" t="str">
        <f t="shared" si="179"/>
        <v>-</v>
      </c>
      <c r="AL197" s="131">
        <f t="shared" si="180"/>
        <v>0</v>
      </c>
      <c r="AM197" s="149" t="str">
        <f t="shared" si="181"/>
        <v/>
      </c>
      <c r="AN197" s="163">
        <f>COUNT(C189:AG189)</f>
        <v>31</v>
      </c>
      <c r="AO197" s="173">
        <f t="shared" si="182"/>
        <v>0</v>
      </c>
      <c r="AP197" s="173">
        <f t="shared" si="183"/>
        <v>0</v>
      </c>
      <c r="AQ197" s="173">
        <f t="shared" si="184"/>
        <v>0</v>
      </c>
      <c r="AR197" s="173">
        <f t="shared" si="185"/>
        <v>0</v>
      </c>
      <c r="AS197" s="3"/>
    </row>
    <row r="198" spans="1:45" s="3" customFormat="1" ht="20.100000000000001" hidden="1" customHeight="1" outlineLevel="1">
      <c r="A198" s="3"/>
      <c r="B198" s="16" t="str">
        <f>IF($W$5&lt;&gt;"",$W$5,"-")</f>
        <v>-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70"/>
      <c r="AH198" s="79" t="str">
        <f t="shared" si="176"/>
        <v>-</v>
      </c>
      <c r="AI198" s="99">
        <f t="shared" si="177"/>
        <v>0</v>
      </c>
      <c r="AJ198" s="108" t="str">
        <f t="shared" si="178"/>
        <v/>
      </c>
      <c r="AK198" s="117" t="str">
        <f t="shared" si="179"/>
        <v>-</v>
      </c>
      <c r="AL198" s="133">
        <f t="shared" si="180"/>
        <v>0</v>
      </c>
      <c r="AM198" s="147" t="str">
        <f t="shared" si="181"/>
        <v/>
      </c>
      <c r="AN198" s="163">
        <f>COUNT(C189:AG189)</f>
        <v>31</v>
      </c>
      <c r="AO198" s="173">
        <f t="shared" si="182"/>
        <v>0</v>
      </c>
      <c r="AP198" s="173">
        <f t="shared" si="183"/>
        <v>0</v>
      </c>
      <c r="AQ198" s="173">
        <f t="shared" si="184"/>
        <v>0</v>
      </c>
      <c r="AR198" s="173">
        <f t="shared" si="185"/>
        <v>0</v>
      </c>
      <c r="AS198" s="3"/>
    </row>
    <row r="199" spans="1:45" s="1" customFormat="1" ht="14.25" hidden="1" outlineLevel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J199" s="3"/>
      <c r="AN199" s="4"/>
      <c r="AO199" s="4"/>
      <c r="AP199" s="4"/>
      <c r="AQ199" s="4"/>
      <c r="AR199" s="4"/>
      <c r="AS199" s="3"/>
    </row>
    <row r="200" spans="1:45" s="3" customFormat="1" ht="12.95" hidden="1" customHeight="1" outlineLevel="1">
      <c r="A200" s="1"/>
      <c r="B200" s="10" t="s">
        <v>6</v>
      </c>
      <c r="C200" s="20">
        <f>DATE(YEAR(C188),MONTH(C188)+1,DAY(C188))</f>
        <v>45870</v>
      </c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80" t="s">
        <v>31</v>
      </c>
      <c r="AI200" s="96" t="s">
        <v>20</v>
      </c>
      <c r="AJ200" s="105"/>
      <c r="AK200" s="114"/>
      <c r="AL200" s="138" t="s">
        <v>15</v>
      </c>
      <c r="AM200" s="151"/>
      <c r="AN200" s="167" t="s">
        <v>30</v>
      </c>
      <c r="AO200" s="171" t="s">
        <v>33</v>
      </c>
      <c r="AP200" s="181" t="s">
        <v>1</v>
      </c>
      <c r="AQ200" s="187"/>
      <c r="AR200" s="159"/>
      <c r="AS200" s="3"/>
    </row>
    <row r="201" spans="1:45" s="3" customFormat="1" ht="12.95" hidden="1" customHeight="1" outlineLevel="1">
      <c r="A201" s="1"/>
      <c r="B201" s="11" t="s">
        <v>9</v>
      </c>
      <c r="C201" s="21">
        <f>DATE(YEAR(C200),MONTH(C200),DAY(C200))</f>
        <v>45870</v>
      </c>
      <c r="D201" s="21">
        <f t="shared" ref="D201:AG201" si="186">IF(MONTH(DATE(YEAR(C201),MONTH(C201),DAY(C201)+1))=MONTH($C200),DATE(YEAR(C201),MONTH(C201),DAY(C201)+1),"")</f>
        <v>45871</v>
      </c>
      <c r="E201" s="21">
        <f t="shared" si="186"/>
        <v>45872</v>
      </c>
      <c r="F201" s="32">
        <f t="shared" si="186"/>
        <v>45873</v>
      </c>
      <c r="G201" s="21">
        <f t="shared" si="186"/>
        <v>45874</v>
      </c>
      <c r="H201" s="21">
        <f t="shared" si="186"/>
        <v>45875</v>
      </c>
      <c r="I201" s="21">
        <f t="shared" si="186"/>
        <v>45876</v>
      </c>
      <c r="J201" s="21">
        <f t="shared" si="186"/>
        <v>45877</v>
      </c>
      <c r="K201" s="21">
        <f t="shared" si="186"/>
        <v>45878</v>
      </c>
      <c r="L201" s="21">
        <f t="shared" si="186"/>
        <v>45879</v>
      </c>
      <c r="M201" s="21">
        <f t="shared" si="186"/>
        <v>45880</v>
      </c>
      <c r="N201" s="21">
        <f t="shared" si="186"/>
        <v>45881</v>
      </c>
      <c r="O201" s="21">
        <f t="shared" si="186"/>
        <v>45882</v>
      </c>
      <c r="P201" s="21">
        <f t="shared" si="186"/>
        <v>45883</v>
      </c>
      <c r="Q201" s="21">
        <f t="shared" si="186"/>
        <v>45884</v>
      </c>
      <c r="R201" s="21">
        <f t="shared" si="186"/>
        <v>45885</v>
      </c>
      <c r="S201" s="21">
        <f t="shared" si="186"/>
        <v>45886</v>
      </c>
      <c r="T201" s="21">
        <f t="shared" si="186"/>
        <v>45887</v>
      </c>
      <c r="U201" s="21">
        <f t="shared" si="186"/>
        <v>45888</v>
      </c>
      <c r="V201" s="21">
        <f t="shared" si="186"/>
        <v>45889</v>
      </c>
      <c r="W201" s="21">
        <f t="shared" si="186"/>
        <v>45890</v>
      </c>
      <c r="X201" s="21">
        <f t="shared" si="186"/>
        <v>45891</v>
      </c>
      <c r="Y201" s="21">
        <f t="shared" si="186"/>
        <v>45892</v>
      </c>
      <c r="Z201" s="21">
        <f t="shared" si="186"/>
        <v>45893</v>
      </c>
      <c r="AA201" s="21">
        <f t="shared" si="186"/>
        <v>45894</v>
      </c>
      <c r="AB201" s="21">
        <f t="shared" si="186"/>
        <v>45895</v>
      </c>
      <c r="AC201" s="21">
        <f t="shared" si="186"/>
        <v>45896</v>
      </c>
      <c r="AD201" s="21">
        <f t="shared" si="186"/>
        <v>45897</v>
      </c>
      <c r="AE201" s="21">
        <f t="shared" si="186"/>
        <v>45898</v>
      </c>
      <c r="AF201" s="21">
        <f t="shared" si="186"/>
        <v>45899</v>
      </c>
      <c r="AG201" s="67">
        <f t="shared" si="186"/>
        <v>45900</v>
      </c>
      <c r="AH201" s="81"/>
      <c r="AI201" s="97"/>
      <c r="AJ201" s="106"/>
      <c r="AK201" s="115"/>
      <c r="AL201" s="139"/>
      <c r="AM201" s="152"/>
      <c r="AN201" s="168"/>
      <c r="AO201" s="172"/>
      <c r="AP201" s="182"/>
      <c r="AQ201" s="187"/>
      <c r="AR201" s="159"/>
      <c r="AS201" s="3"/>
    </row>
    <row r="202" spans="1:45" s="3" customFormat="1" ht="12.95" hidden="1" customHeight="1" outlineLevel="1">
      <c r="A202" s="1"/>
      <c r="B202" s="11" t="s">
        <v>3</v>
      </c>
      <c r="C202" s="22" t="str">
        <f t="shared" ref="C202:AG202" si="187">TEXT(C201,"aaa")</f>
        <v>金</v>
      </c>
      <c r="D202" s="22" t="str">
        <f t="shared" si="187"/>
        <v>土</v>
      </c>
      <c r="E202" s="22" t="str">
        <f t="shared" si="187"/>
        <v>日</v>
      </c>
      <c r="F202" s="33" t="str">
        <f t="shared" si="187"/>
        <v>月</v>
      </c>
      <c r="G202" s="22" t="str">
        <f t="shared" si="187"/>
        <v>火</v>
      </c>
      <c r="H202" s="22" t="str">
        <f t="shared" si="187"/>
        <v>水</v>
      </c>
      <c r="I202" s="22" t="str">
        <f t="shared" si="187"/>
        <v>木</v>
      </c>
      <c r="J202" s="22" t="str">
        <f t="shared" si="187"/>
        <v>金</v>
      </c>
      <c r="K202" s="22" t="str">
        <f t="shared" si="187"/>
        <v>土</v>
      </c>
      <c r="L202" s="22" t="str">
        <f t="shared" si="187"/>
        <v>日</v>
      </c>
      <c r="M202" s="22" t="str">
        <f t="shared" si="187"/>
        <v>月</v>
      </c>
      <c r="N202" s="22" t="str">
        <f t="shared" si="187"/>
        <v>火</v>
      </c>
      <c r="O202" s="22" t="str">
        <f t="shared" si="187"/>
        <v>水</v>
      </c>
      <c r="P202" s="22" t="str">
        <f t="shared" si="187"/>
        <v>木</v>
      </c>
      <c r="Q202" s="22" t="str">
        <f t="shared" si="187"/>
        <v>金</v>
      </c>
      <c r="R202" s="22" t="str">
        <f t="shared" si="187"/>
        <v>土</v>
      </c>
      <c r="S202" s="22" t="str">
        <f t="shared" si="187"/>
        <v>日</v>
      </c>
      <c r="T202" s="22" t="str">
        <f t="shared" si="187"/>
        <v>月</v>
      </c>
      <c r="U202" s="22" t="str">
        <f t="shared" si="187"/>
        <v>火</v>
      </c>
      <c r="V202" s="22" t="str">
        <f t="shared" si="187"/>
        <v>水</v>
      </c>
      <c r="W202" s="22" t="str">
        <f t="shared" si="187"/>
        <v>木</v>
      </c>
      <c r="X202" s="22" t="str">
        <f t="shared" si="187"/>
        <v>金</v>
      </c>
      <c r="Y202" s="22" t="str">
        <f t="shared" si="187"/>
        <v>土</v>
      </c>
      <c r="Z202" s="22" t="str">
        <f t="shared" si="187"/>
        <v>日</v>
      </c>
      <c r="AA202" s="22" t="str">
        <f t="shared" si="187"/>
        <v>月</v>
      </c>
      <c r="AB202" s="22" t="str">
        <f t="shared" si="187"/>
        <v>火</v>
      </c>
      <c r="AC202" s="22" t="str">
        <f t="shared" si="187"/>
        <v>水</v>
      </c>
      <c r="AD202" s="22" t="str">
        <f t="shared" si="187"/>
        <v>木</v>
      </c>
      <c r="AE202" s="22" t="str">
        <f t="shared" si="187"/>
        <v>金</v>
      </c>
      <c r="AF202" s="22" t="str">
        <f t="shared" si="187"/>
        <v>土</v>
      </c>
      <c r="AG202" s="55" t="str">
        <f t="shared" si="187"/>
        <v>日</v>
      </c>
      <c r="AH202" s="81"/>
      <c r="AI202" s="98" t="s">
        <v>45</v>
      </c>
      <c r="AJ202" s="112" t="s">
        <v>19</v>
      </c>
      <c r="AK202" s="116" t="s">
        <v>58</v>
      </c>
      <c r="AL202" s="140" t="s">
        <v>45</v>
      </c>
      <c r="AM202" s="153" t="s">
        <v>22</v>
      </c>
      <c r="AN202" s="167">
        <f>COUNT(C201:AG201)</f>
        <v>31</v>
      </c>
      <c r="AO202" s="171">
        <f>AN202-AH202</f>
        <v>31</v>
      </c>
      <c r="AP202" s="171">
        <f>SUM(AO$8:AO204)</f>
        <v>992</v>
      </c>
      <c r="AQ202" s="186"/>
      <c r="AR202" s="193"/>
      <c r="AS202" s="3"/>
    </row>
    <row r="203" spans="1:45" s="3" customFormat="1" ht="27" hidden="1" customHeight="1" outlineLevel="1">
      <c r="A203" s="5"/>
      <c r="B203" s="12" t="s">
        <v>11</v>
      </c>
      <c r="C203" s="23" t="str">
        <f>IFERROR(VLOOKUP(C201,祝日一覧!$A:$C,3,FALSE),"")</f>
        <v/>
      </c>
      <c r="D203" s="23" t="str">
        <f>IFERROR(VLOOKUP(D201,祝日一覧!$A:$C,3,FALSE),"")</f>
        <v/>
      </c>
      <c r="E203" s="23" t="str">
        <f>IFERROR(VLOOKUP(E201,祝日一覧!$A:$C,3,FALSE),"")</f>
        <v/>
      </c>
      <c r="F203" s="23" t="str">
        <f>IFERROR(VLOOKUP(F201,祝日一覧!$A:$C,3,FALSE),"")</f>
        <v/>
      </c>
      <c r="G203" s="23" t="str">
        <f>IFERROR(VLOOKUP(G201,祝日一覧!$A:$C,3,FALSE),"")</f>
        <v/>
      </c>
      <c r="H203" s="23" t="str">
        <f>IFERROR(VLOOKUP(H201,祝日一覧!$A:$C,3,FALSE),"")</f>
        <v/>
      </c>
      <c r="I203" s="23" t="str">
        <f>IFERROR(VLOOKUP(I201,祝日一覧!$A:$C,3,FALSE),"")</f>
        <v/>
      </c>
      <c r="J203" s="23" t="str">
        <f>IFERROR(VLOOKUP(J201,祝日一覧!$A:$C,3,FALSE),"")</f>
        <v/>
      </c>
      <c r="K203" s="23" t="str">
        <f>IFERROR(VLOOKUP(K201,祝日一覧!$A:$C,3,FALSE),"")</f>
        <v/>
      </c>
      <c r="L203" s="23" t="str">
        <f>IFERROR(VLOOKUP(L201,祝日一覧!$A:$C,3,FALSE),"")</f>
        <v/>
      </c>
      <c r="M203" s="23" t="str">
        <f>IFERROR(VLOOKUP(M201,祝日一覧!$A:$C,3,FALSE),"")</f>
        <v>山の日</v>
      </c>
      <c r="N203" s="23" t="str">
        <f>IFERROR(VLOOKUP(N201,祝日一覧!$A:$C,3,FALSE),"")</f>
        <v/>
      </c>
      <c r="O203" s="23" t="str">
        <f>IFERROR(VLOOKUP(O201,祝日一覧!$A:$C,3,FALSE),"")</f>
        <v/>
      </c>
      <c r="P203" s="23" t="str">
        <f>IFERROR(VLOOKUP(P201,祝日一覧!$A:$C,3,FALSE),"")</f>
        <v/>
      </c>
      <c r="Q203" s="23" t="str">
        <f>IFERROR(VLOOKUP(Q201,祝日一覧!$A:$C,3,FALSE),"")</f>
        <v/>
      </c>
      <c r="R203" s="23" t="str">
        <f>IFERROR(VLOOKUP(R201,祝日一覧!$A:$C,3,FALSE),"")</f>
        <v/>
      </c>
      <c r="S203" s="23" t="str">
        <f>IFERROR(VLOOKUP(S201,祝日一覧!$A:$C,3,FALSE),"")</f>
        <v/>
      </c>
      <c r="T203" s="23" t="str">
        <f>IFERROR(VLOOKUP(T201,祝日一覧!$A:$C,3,FALSE),"")</f>
        <v/>
      </c>
      <c r="U203" s="23" t="str">
        <f>IFERROR(VLOOKUP(U201,祝日一覧!$A:$C,3,FALSE),"")</f>
        <v/>
      </c>
      <c r="V203" s="23" t="str">
        <f>IFERROR(VLOOKUP(V201,祝日一覧!$A:$C,3,FALSE),"")</f>
        <v/>
      </c>
      <c r="W203" s="23" t="str">
        <f>IFERROR(VLOOKUP(W201,祝日一覧!$A:$C,3,FALSE),"")</f>
        <v/>
      </c>
      <c r="X203" s="23" t="str">
        <f>IFERROR(VLOOKUP(X201,祝日一覧!$A:$C,3,FALSE),"")</f>
        <v/>
      </c>
      <c r="Y203" s="23" t="str">
        <f>IFERROR(VLOOKUP(Y201,祝日一覧!$A:$C,3,FALSE),"")</f>
        <v/>
      </c>
      <c r="Z203" s="23" t="str">
        <f>IFERROR(VLOOKUP(Z201,祝日一覧!$A:$C,3,FALSE),"")</f>
        <v/>
      </c>
      <c r="AA203" s="23" t="str">
        <f>IFERROR(VLOOKUP(AA201,祝日一覧!$A:$C,3,FALSE),"")</f>
        <v/>
      </c>
      <c r="AB203" s="23" t="str">
        <f>IFERROR(VLOOKUP(AB201,祝日一覧!$A:$C,3,FALSE),"")</f>
        <v/>
      </c>
      <c r="AC203" s="23" t="str">
        <f>IFERROR(VLOOKUP(AC201,祝日一覧!$A:$C,3,FALSE),"")</f>
        <v/>
      </c>
      <c r="AD203" s="23" t="str">
        <f>IFERROR(VLOOKUP(AD201,祝日一覧!$A:$C,3,FALSE),"")</f>
        <v/>
      </c>
      <c r="AE203" s="23" t="str">
        <f>IFERROR(VLOOKUP(AE201,祝日一覧!$A:$C,3,FALSE),"")</f>
        <v/>
      </c>
      <c r="AF203" s="23" t="str">
        <f>IFERROR(VLOOKUP(AF201,祝日一覧!$A:$C,3,FALSE),"")</f>
        <v/>
      </c>
      <c r="AG203" s="71" t="str">
        <f>IFERROR(VLOOKUP(AG201,祝日一覧!$A:$C,3,FALSE),"")</f>
        <v/>
      </c>
      <c r="AH203" s="81"/>
      <c r="AI203" s="98"/>
      <c r="AJ203" s="112"/>
      <c r="AK203" s="116"/>
      <c r="AL203" s="141"/>
      <c r="AM203" s="154"/>
      <c r="AN203" s="168"/>
      <c r="AO203" s="172"/>
      <c r="AP203" s="172"/>
      <c r="AQ203" s="188"/>
      <c r="AR203" s="194"/>
      <c r="AS203" s="3"/>
    </row>
    <row r="204" spans="1:45" s="3" customFormat="1" ht="20.100000000000001" hidden="1" customHeight="1" outlineLevel="1">
      <c r="A204" s="3"/>
      <c r="B204" s="1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72"/>
      <c r="AH204" s="82"/>
      <c r="AI204" s="99"/>
      <c r="AJ204" s="108" t="e">
        <f>AVERAGE(AJ205:AJ210)</f>
        <v>#DIV/0!</v>
      </c>
      <c r="AK204" s="117" t="e">
        <f>IF(AJ204&gt;=0.285,"達成","未")</f>
        <v>#DIV/0!</v>
      </c>
      <c r="AL204" s="128"/>
      <c r="AM204" s="147">
        <f>AVERAGE(AM205:AM209)</f>
        <v>0.32700421940928265</v>
      </c>
      <c r="AN204" s="165" t="s">
        <v>47</v>
      </c>
      <c r="AO204" s="175" t="s">
        <v>74</v>
      </c>
      <c r="AP204" s="184" t="s">
        <v>64</v>
      </c>
      <c r="AQ204" s="192" t="s">
        <v>62</v>
      </c>
      <c r="AR204" s="192" t="s">
        <v>63</v>
      </c>
      <c r="AS204" s="199" t="s">
        <v>73</v>
      </c>
    </row>
    <row r="205" spans="1:45" s="3" customFormat="1" ht="20.100000000000001" hidden="1" customHeight="1" outlineLevel="1">
      <c r="A205" s="3"/>
      <c r="B205" s="14" t="str">
        <f>IF($R$5&lt;&gt;"",$R$5,"-")</f>
        <v>松江　氏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69"/>
      <c r="AH205" s="84" t="str">
        <f t="shared" ref="AH205:AH210" si="188">IF(B205="-",B205,"手入力")</f>
        <v>手入力</v>
      </c>
      <c r="AI205" s="96">
        <f t="shared" ref="AI205:AI210" si="189">AQ205</f>
        <v>0</v>
      </c>
      <c r="AJ205" s="111" t="str">
        <f t="shared" ref="AJ205:AJ210" si="190">IFERROR(AI205/AO205,"")</f>
        <v/>
      </c>
      <c r="AK205" s="124" t="str">
        <f t="shared" ref="AK205:AK210" si="191">IFERROR(IF(B205="-",B205,IF(AI205/AO205&gt;=0.285,"達成","未")),"-")</f>
        <v>-</v>
      </c>
      <c r="AL205" s="130">
        <f t="shared" ref="AL205:AL210" si="192">AR205</f>
        <v>52</v>
      </c>
      <c r="AM205" s="150">
        <f t="shared" ref="AM205:AM210" si="193">IFERROR(AL205/AP205,"")</f>
        <v>0.32911392405063289</v>
      </c>
      <c r="AN205" s="163">
        <f>COUNT(C201:AG201)</f>
        <v>31</v>
      </c>
      <c r="AO205" s="173">
        <f t="shared" ref="AO205:AO210" si="194">IF(OR(B205="-",B205=""),0,IFERROR(AN205-AH205,))</f>
        <v>0</v>
      </c>
      <c r="AP205" s="173">
        <f t="shared" ref="AP205:AP210" si="195">AO205+AP193</f>
        <v>158</v>
      </c>
      <c r="AQ205" s="172">
        <f t="shared" ref="AQ205:AQ210" si="196">COUNTIF(C205:AG205,"○")</f>
        <v>0</v>
      </c>
      <c r="AR205" s="172">
        <f t="shared" ref="AR205:AR210" si="197">AR193+AQ205</f>
        <v>52</v>
      </c>
      <c r="AS205" s="200">
        <f>IF(AS206&gt;=1,0,IF(SUM(AO205:AO210)=0,1,IF(AK204="達成",1,0)))</f>
        <v>0</v>
      </c>
    </row>
    <row r="206" spans="1:45" s="3" customFormat="1" ht="20.100000000000001" hidden="1" customHeight="1" outlineLevel="1">
      <c r="A206" s="3"/>
      <c r="B206" s="15" t="str">
        <f>IF($S$5&lt;&gt;"",$S$5,"-")</f>
        <v>大田　氏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55"/>
      <c r="AH206" s="78" t="str">
        <f t="shared" si="188"/>
        <v>手入力</v>
      </c>
      <c r="AI206" s="97">
        <f t="shared" si="189"/>
        <v>0</v>
      </c>
      <c r="AJ206" s="109" t="str">
        <f t="shared" si="190"/>
        <v/>
      </c>
      <c r="AK206" s="119" t="str">
        <f t="shared" si="191"/>
        <v>-</v>
      </c>
      <c r="AL206" s="131">
        <f t="shared" si="192"/>
        <v>51</v>
      </c>
      <c r="AM206" s="149">
        <f t="shared" si="193"/>
        <v>0.32278481012658228</v>
      </c>
      <c r="AN206" s="163">
        <f>COUNT(C201:AG201)</f>
        <v>31</v>
      </c>
      <c r="AO206" s="173">
        <f t="shared" si="194"/>
        <v>0</v>
      </c>
      <c r="AP206" s="173">
        <f t="shared" si="195"/>
        <v>158</v>
      </c>
      <c r="AQ206" s="173">
        <f t="shared" si="196"/>
        <v>0</v>
      </c>
      <c r="AR206" s="173">
        <f t="shared" si="197"/>
        <v>51</v>
      </c>
      <c r="AS206" s="3">
        <f>COUNTIF(AH205:AH210,"手入力")</f>
        <v>3</v>
      </c>
    </row>
    <row r="207" spans="1:45" s="3" customFormat="1" ht="20.100000000000001" hidden="1" customHeight="1" outlineLevel="1">
      <c r="A207" s="3"/>
      <c r="B207" s="15" t="str">
        <f>IF($T$5&lt;&gt;"",$T$5,"-")</f>
        <v>浜田　氏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55"/>
      <c r="AH207" s="78" t="str">
        <f t="shared" si="188"/>
        <v>手入力</v>
      </c>
      <c r="AI207" s="97">
        <f t="shared" si="189"/>
        <v>0</v>
      </c>
      <c r="AJ207" s="109" t="str">
        <f t="shared" si="190"/>
        <v/>
      </c>
      <c r="AK207" s="119" t="str">
        <f t="shared" si="191"/>
        <v>-</v>
      </c>
      <c r="AL207" s="131">
        <f t="shared" si="192"/>
        <v>52</v>
      </c>
      <c r="AM207" s="149">
        <f t="shared" si="193"/>
        <v>0.32911392405063289</v>
      </c>
      <c r="AN207" s="163">
        <f>COUNT(C201:AG201)</f>
        <v>31</v>
      </c>
      <c r="AO207" s="173">
        <f t="shared" si="194"/>
        <v>0</v>
      </c>
      <c r="AP207" s="173">
        <f t="shared" si="195"/>
        <v>158</v>
      </c>
      <c r="AQ207" s="173">
        <f t="shared" si="196"/>
        <v>0</v>
      </c>
      <c r="AR207" s="173">
        <f t="shared" si="197"/>
        <v>52</v>
      </c>
      <c r="AS207" s="3"/>
    </row>
    <row r="208" spans="1:45" s="3" customFormat="1" ht="20.100000000000001" hidden="1" customHeight="1" outlineLevel="1">
      <c r="A208" s="3"/>
      <c r="B208" s="15" t="str">
        <f>IF($U$5&lt;&gt;"",$U$5,"-")</f>
        <v>-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55"/>
      <c r="AH208" s="78" t="str">
        <f t="shared" si="188"/>
        <v>-</v>
      </c>
      <c r="AI208" s="97">
        <f t="shared" si="189"/>
        <v>0</v>
      </c>
      <c r="AJ208" s="109" t="str">
        <f t="shared" si="190"/>
        <v/>
      </c>
      <c r="AK208" s="119" t="str">
        <f t="shared" si="191"/>
        <v>-</v>
      </c>
      <c r="AL208" s="131">
        <f t="shared" si="192"/>
        <v>0</v>
      </c>
      <c r="AM208" s="149" t="str">
        <f t="shared" si="193"/>
        <v/>
      </c>
      <c r="AN208" s="163">
        <f>COUNT(C201:AG201)</f>
        <v>31</v>
      </c>
      <c r="AO208" s="173">
        <f t="shared" si="194"/>
        <v>0</v>
      </c>
      <c r="AP208" s="173">
        <f t="shared" si="195"/>
        <v>0</v>
      </c>
      <c r="AQ208" s="173">
        <f t="shared" si="196"/>
        <v>0</v>
      </c>
      <c r="AR208" s="173">
        <f t="shared" si="197"/>
        <v>0</v>
      </c>
      <c r="AS208" s="3"/>
    </row>
    <row r="209" spans="1:45" s="3" customFormat="1" ht="20.100000000000001" hidden="1" customHeight="1" outlineLevel="1">
      <c r="A209" s="3"/>
      <c r="B209" s="15" t="str">
        <f>IF($V$5&lt;&gt;"",$V$5,"-")</f>
        <v>-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55"/>
      <c r="AH209" s="78" t="str">
        <f t="shared" si="188"/>
        <v>-</v>
      </c>
      <c r="AI209" s="97">
        <f t="shared" si="189"/>
        <v>0</v>
      </c>
      <c r="AJ209" s="109" t="str">
        <f t="shared" si="190"/>
        <v/>
      </c>
      <c r="AK209" s="119" t="str">
        <f t="shared" si="191"/>
        <v>-</v>
      </c>
      <c r="AL209" s="131">
        <f t="shared" si="192"/>
        <v>0</v>
      </c>
      <c r="AM209" s="149" t="str">
        <f t="shared" si="193"/>
        <v/>
      </c>
      <c r="AN209" s="163">
        <f>COUNT(C201:AG201)</f>
        <v>31</v>
      </c>
      <c r="AO209" s="173">
        <f t="shared" si="194"/>
        <v>0</v>
      </c>
      <c r="AP209" s="173">
        <f t="shared" si="195"/>
        <v>0</v>
      </c>
      <c r="AQ209" s="173">
        <f t="shared" si="196"/>
        <v>0</v>
      </c>
      <c r="AR209" s="173">
        <f t="shared" si="197"/>
        <v>0</v>
      </c>
      <c r="AS209" s="3"/>
    </row>
    <row r="210" spans="1:45" s="3" customFormat="1" ht="20.100000000000001" hidden="1" customHeight="1" outlineLevel="1">
      <c r="A210" s="3"/>
      <c r="B210" s="16" t="str">
        <f>IF($W$5&lt;&gt;"",$W$5,"-")</f>
        <v>-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70"/>
      <c r="AH210" s="79" t="str">
        <f t="shared" si="188"/>
        <v>-</v>
      </c>
      <c r="AI210" s="99">
        <f t="shared" si="189"/>
        <v>0</v>
      </c>
      <c r="AJ210" s="108" t="str">
        <f t="shared" si="190"/>
        <v/>
      </c>
      <c r="AK210" s="117" t="str">
        <f t="shared" si="191"/>
        <v>-</v>
      </c>
      <c r="AL210" s="133">
        <f t="shared" si="192"/>
        <v>0</v>
      </c>
      <c r="AM210" s="147" t="str">
        <f t="shared" si="193"/>
        <v/>
      </c>
      <c r="AN210" s="163">
        <f>COUNT(C201:AG201)</f>
        <v>31</v>
      </c>
      <c r="AO210" s="173">
        <f t="shared" si="194"/>
        <v>0</v>
      </c>
      <c r="AP210" s="173">
        <f t="shared" si="195"/>
        <v>0</v>
      </c>
      <c r="AQ210" s="173">
        <f t="shared" si="196"/>
        <v>0</v>
      </c>
      <c r="AR210" s="173">
        <f t="shared" si="197"/>
        <v>0</v>
      </c>
      <c r="AS210" s="3"/>
    </row>
    <row r="211" spans="1:45" ht="14.25" hidden="1" outlineLevel="1">
      <c r="AR211" s="4"/>
    </row>
    <row r="212" spans="1:45" s="3" customFormat="1" ht="12.95" hidden="1" customHeight="1" outlineLevel="1">
      <c r="A212" s="1"/>
      <c r="B212" s="10" t="s">
        <v>6</v>
      </c>
      <c r="C212" s="20">
        <f>DATE(YEAR(C200),MONTH(C200)+1,DAY(C200))</f>
        <v>45901</v>
      </c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80" t="s">
        <v>31</v>
      </c>
      <c r="AI212" s="96" t="s">
        <v>20</v>
      </c>
      <c r="AJ212" s="105"/>
      <c r="AK212" s="114"/>
      <c r="AL212" s="138" t="s">
        <v>15</v>
      </c>
      <c r="AM212" s="151"/>
      <c r="AN212" s="167" t="s">
        <v>30</v>
      </c>
      <c r="AO212" s="171" t="s">
        <v>33</v>
      </c>
      <c r="AP212" s="181" t="s">
        <v>1</v>
      </c>
      <c r="AQ212" s="187"/>
      <c r="AR212" s="159"/>
      <c r="AS212" s="3"/>
    </row>
    <row r="213" spans="1:45" s="3" customFormat="1" ht="12.95" hidden="1" customHeight="1" outlineLevel="1">
      <c r="A213" s="1"/>
      <c r="B213" s="11" t="s">
        <v>9</v>
      </c>
      <c r="C213" s="21">
        <f>DATE(YEAR(C212),MONTH(C212),DAY(C212))</f>
        <v>45901</v>
      </c>
      <c r="D213" s="21">
        <f t="shared" ref="D213:AG213" si="198">IF(MONTH(DATE(YEAR(C213),MONTH(C213),DAY(C213)+1))=MONTH($C212),DATE(YEAR(C213),MONTH(C213),DAY(C213)+1),"")</f>
        <v>45902</v>
      </c>
      <c r="E213" s="21">
        <f t="shared" si="198"/>
        <v>45903</v>
      </c>
      <c r="F213" s="32">
        <f t="shared" si="198"/>
        <v>45904</v>
      </c>
      <c r="G213" s="21">
        <f t="shared" si="198"/>
        <v>45905</v>
      </c>
      <c r="H213" s="21">
        <f t="shared" si="198"/>
        <v>45906</v>
      </c>
      <c r="I213" s="21">
        <f t="shared" si="198"/>
        <v>45907</v>
      </c>
      <c r="J213" s="21">
        <f t="shared" si="198"/>
        <v>45908</v>
      </c>
      <c r="K213" s="21">
        <f t="shared" si="198"/>
        <v>45909</v>
      </c>
      <c r="L213" s="21">
        <f t="shared" si="198"/>
        <v>45910</v>
      </c>
      <c r="M213" s="21">
        <f t="shared" si="198"/>
        <v>45911</v>
      </c>
      <c r="N213" s="21">
        <f t="shared" si="198"/>
        <v>45912</v>
      </c>
      <c r="O213" s="21">
        <f t="shared" si="198"/>
        <v>45913</v>
      </c>
      <c r="P213" s="21">
        <f t="shared" si="198"/>
        <v>45914</v>
      </c>
      <c r="Q213" s="21">
        <f t="shared" si="198"/>
        <v>45915</v>
      </c>
      <c r="R213" s="21">
        <f t="shared" si="198"/>
        <v>45916</v>
      </c>
      <c r="S213" s="21">
        <f t="shared" si="198"/>
        <v>45917</v>
      </c>
      <c r="T213" s="21">
        <f t="shared" si="198"/>
        <v>45918</v>
      </c>
      <c r="U213" s="21">
        <f t="shared" si="198"/>
        <v>45919</v>
      </c>
      <c r="V213" s="21">
        <f t="shared" si="198"/>
        <v>45920</v>
      </c>
      <c r="W213" s="21">
        <f t="shared" si="198"/>
        <v>45921</v>
      </c>
      <c r="X213" s="21">
        <f t="shared" si="198"/>
        <v>45922</v>
      </c>
      <c r="Y213" s="21">
        <f t="shared" si="198"/>
        <v>45923</v>
      </c>
      <c r="Z213" s="21">
        <f t="shared" si="198"/>
        <v>45924</v>
      </c>
      <c r="AA213" s="21">
        <f t="shared" si="198"/>
        <v>45925</v>
      </c>
      <c r="AB213" s="21">
        <f t="shared" si="198"/>
        <v>45926</v>
      </c>
      <c r="AC213" s="21">
        <f t="shared" si="198"/>
        <v>45927</v>
      </c>
      <c r="AD213" s="21">
        <f t="shared" si="198"/>
        <v>45928</v>
      </c>
      <c r="AE213" s="21">
        <f t="shared" si="198"/>
        <v>45929</v>
      </c>
      <c r="AF213" s="21">
        <f t="shared" si="198"/>
        <v>45930</v>
      </c>
      <c r="AG213" s="67" t="str">
        <f t="shared" si="198"/>
        <v/>
      </c>
      <c r="AH213" s="81"/>
      <c r="AI213" s="97"/>
      <c r="AJ213" s="106"/>
      <c r="AK213" s="115"/>
      <c r="AL213" s="139"/>
      <c r="AM213" s="152"/>
      <c r="AN213" s="168"/>
      <c r="AO213" s="172"/>
      <c r="AP213" s="182"/>
      <c r="AQ213" s="187"/>
      <c r="AR213" s="159"/>
      <c r="AS213" s="3"/>
    </row>
    <row r="214" spans="1:45" s="3" customFormat="1" ht="12.95" hidden="1" customHeight="1" outlineLevel="1">
      <c r="A214" s="1"/>
      <c r="B214" s="11" t="s">
        <v>3</v>
      </c>
      <c r="C214" s="22" t="str">
        <f t="shared" ref="C214:AG214" si="199">TEXT(C213,"aaa")</f>
        <v>月</v>
      </c>
      <c r="D214" s="22" t="str">
        <f t="shared" si="199"/>
        <v>火</v>
      </c>
      <c r="E214" s="22" t="str">
        <f t="shared" si="199"/>
        <v>水</v>
      </c>
      <c r="F214" s="33" t="str">
        <f t="shared" si="199"/>
        <v>木</v>
      </c>
      <c r="G214" s="22" t="str">
        <f t="shared" si="199"/>
        <v>金</v>
      </c>
      <c r="H214" s="22" t="str">
        <f t="shared" si="199"/>
        <v>土</v>
      </c>
      <c r="I214" s="22" t="str">
        <f t="shared" si="199"/>
        <v>日</v>
      </c>
      <c r="J214" s="22" t="str">
        <f t="shared" si="199"/>
        <v>月</v>
      </c>
      <c r="K214" s="22" t="str">
        <f t="shared" si="199"/>
        <v>火</v>
      </c>
      <c r="L214" s="22" t="str">
        <f t="shared" si="199"/>
        <v>水</v>
      </c>
      <c r="M214" s="22" t="str">
        <f t="shared" si="199"/>
        <v>木</v>
      </c>
      <c r="N214" s="22" t="str">
        <f t="shared" si="199"/>
        <v>金</v>
      </c>
      <c r="O214" s="22" t="str">
        <f t="shared" si="199"/>
        <v>土</v>
      </c>
      <c r="P214" s="22" t="str">
        <f t="shared" si="199"/>
        <v>日</v>
      </c>
      <c r="Q214" s="22" t="str">
        <f t="shared" si="199"/>
        <v>月</v>
      </c>
      <c r="R214" s="22" t="str">
        <f t="shared" si="199"/>
        <v>火</v>
      </c>
      <c r="S214" s="22" t="str">
        <f t="shared" si="199"/>
        <v>水</v>
      </c>
      <c r="T214" s="22" t="str">
        <f t="shared" si="199"/>
        <v>木</v>
      </c>
      <c r="U214" s="22" t="str">
        <f t="shared" si="199"/>
        <v>金</v>
      </c>
      <c r="V214" s="22" t="str">
        <f t="shared" si="199"/>
        <v>土</v>
      </c>
      <c r="W214" s="22" t="str">
        <f t="shared" si="199"/>
        <v>日</v>
      </c>
      <c r="X214" s="22" t="str">
        <f t="shared" si="199"/>
        <v>月</v>
      </c>
      <c r="Y214" s="22" t="str">
        <f t="shared" si="199"/>
        <v>火</v>
      </c>
      <c r="Z214" s="22" t="str">
        <f t="shared" si="199"/>
        <v>水</v>
      </c>
      <c r="AA214" s="22" t="str">
        <f t="shared" si="199"/>
        <v>木</v>
      </c>
      <c r="AB214" s="22" t="str">
        <f t="shared" si="199"/>
        <v>金</v>
      </c>
      <c r="AC214" s="22" t="str">
        <f t="shared" si="199"/>
        <v>土</v>
      </c>
      <c r="AD214" s="22" t="str">
        <f t="shared" si="199"/>
        <v>日</v>
      </c>
      <c r="AE214" s="22" t="str">
        <f t="shared" si="199"/>
        <v>月</v>
      </c>
      <c r="AF214" s="22" t="str">
        <f t="shared" si="199"/>
        <v>火</v>
      </c>
      <c r="AG214" s="55" t="str">
        <f t="shared" si="199"/>
        <v/>
      </c>
      <c r="AH214" s="81"/>
      <c r="AI214" s="98" t="s">
        <v>45</v>
      </c>
      <c r="AJ214" s="112" t="s">
        <v>19</v>
      </c>
      <c r="AK214" s="116" t="s">
        <v>58</v>
      </c>
      <c r="AL214" s="140" t="s">
        <v>45</v>
      </c>
      <c r="AM214" s="153" t="s">
        <v>22</v>
      </c>
      <c r="AN214" s="167">
        <f>COUNT(C213:AG213)</f>
        <v>30</v>
      </c>
      <c r="AO214" s="171">
        <f>AN214-AH214</f>
        <v>30</v>
      </c>
      <c r="AP214" s="171">
        <f>SUM(AO$8:AO216)</f>
        <v>1022</v>
      </c>
      <c r="AQ214" s="186"/>
      <c r="AR214" s="193"/>
      <c r="AS214" s="3"/>
    </row>
    <row r="215" spans="1:45" s="3" customFormat="1" ht="27" hidden="1" customHeight="1" outlineLevel="1">
      <c r="A215" s="5"/>
      <c r="B215" s="12" t="s">
        <v>11</v>
      </c>
      <c r="C215" s="23" t="str">
        <f>IFERROR(VLOOKUP(C213,祝日一覧!$A:$C,3,FALSE),"")</f>
        <v/>
      </c>
      <c r="D215" s="23" t="str">
        <f>IFERROR(VLOOKUP(D213,祝日一覧!$A:$C,3,FALSE),"")</f>
        <v/>
      </c>
      <c r="E215" s="23" t="str">
        <f>IFERROR(VLOOKUP(E213,祝日一覧!$A:$C,3,FALSE),"")</f>
        <v/>
      </c>
      <c r="F215" s="23" t="str">
        <f>IFERROR(VLOOKUP(F213,祝日一覧!$A:$C,3,FALSE),"")</f>
        <v/>
      </c>
      <c r="G215" s="23" t="str">
        <f>IFERROR(VLOOKUP(G213,祝日一覧!$A:$C,3,FALSE),"")</f>
        <v/>
      </c>
      <c r="H215" s="23" t="str">
        <f>IFERROR(VLOOKUP(H213,祝日一覧!$A:$C,3,FALSE),"")</f>
        <v/>
      </c>
      <c r="I215" s="23" t="str">
        <f>IFERROR(VLOOKUP(I213,祝日一覧!$A:$C,3,FALSE),"")</f>
        <v/>
      </c>
      <c r="J215" s="23" t="str">
        <f>IFERROR(VLOOKUP(J213,祝日一覧!$A:$C,3,FALSE),"")</f>
        <v/>
      </c>
      <c r="K215" s="23" t="str">
        <f>IFERROR(VLOOKUP(K213,祝日一覧!$A:$C,3,FALSE),"")</f>
        <v/>
      </c>
      <c r="L215" s="23" t="str">
        <f>IFERROR(VLOOKUP(L213,祝日一覧!$A:$C,3,FALSE),"")</f>
        <v/>
      </c>
      <c r="M215" s="23" t="str">
        <f>IFERROR(VLOOKUP(M213,祝日一覧!$A:$C,3,FALSE),"")</f>
        <v/>
      </c>
      <c r="N215" s="23" t="str">
        <f>IFERROR(VLOOKUP(N213,祝日一覧!$A:$C,3,FALSE),"")</f>
        <v/>
      </c>
      <c r="O215" s="23" t="str">
        <f>IFERROR(VLOOKUP(O213,祝日一覧!$A:$C,3,FALSE),"")</f>
        <v/>
      </c>
      <c r="P215" s="23" t="str">
        <f>IFERROR(VLOOKUP(P213,祝日一覧!$A:$C,3,FALSE),"")</f>
        <v/>
      </c>
      <c r="Q215" s="23" t="str">
        <f>IFERROR(VLOOKUP(Q213,祝日一覧!$A:$C,3,FALSE),"")</f>
        <v>敬老の日</v>
      </c>
      <c r="R215" s="23" t="str">
        <f>IFERROR(VLOOKUP(R213,祝日一覧!$A:$C,3,FALSE),"")</f>
        <v/>
      </c>
      <c r="S215" s="23" t="str">
        <f>IFERROR(VLOOKUP(S213,祝日一覧!$A:$C,3,FALSE),"")</f>
        <v/>
      </c>
      <c r="T215" s="23" t="str">
        <f>IFERROR(VLOOKUP(T213,祝日一覧!$A:$C,3,FALSE),"")</f>
        <v/>
      </c>
      <c r="U215" s="23" t="str">
        <f>IFERROR(VLOOKUP(U213,祝日一覧!$A:$C,3,FALSE),"")</f>
        <v/>
      </c>
      <c r="V215" s="23" t="str">
        <f>IFERROR(VLOOKUP(V213,祝日一覧!$A:$C,3,FALSE),"")</f>
        <v/>
      </c>
      <c r="W215" s="23" t="str">
        <f>IFERROR(VLOOKUP(W213,祝日一覧!$A:$C,3,FALSE),"")</f>
        <v/>
      </c>
      <c r="X215" s="23" t="str">
        <f>IFERROR(VLOOKUP(X213,祝日一覧!$A:$C,3,FALSE),"")</f>
        <v/>
      </c>
      <c r="Y215" s="23" t="str">
        <f>IFERROR(VLOOKUP(Y213,祝日一覧!$A:$C,3,FALSE),"")</f>
        <v>秋分の日</v>
      </c>
      <c r="Z215" s="23" t="str">
        <f>IFERROR(VLOOKUP(Z213,祝日一覧!$A:$C,3,FALSE),"")</f>
        <v/>
      </c>
      <c r="AA215" s="23" t="str">
        <f>IFERROR(VLOOKUP(AA213,祝日一覧!$A:$C,3,FALSE),"")</f>
        <v/>
      </c>
      <c r="AB215" s="23" t="str">
        <f>IFERROR(VLOOKUP(AB213,祝日一覧!$A:$C,3,FALSE),"")</f>
        <v/>
      </c>
      <c r="AC215" s="23" t="str">
        <f>IFERROR(VLOOKUP(AC213,祝日一覧!$A:$C,3,FALSE),"")</f>
        <v/>
      </c>
      <c r="AD215" s="23" t="str">
        <f>IFERROR(VLOOKUP(AD213,祝日一覧!$A:$C,3,FALSE),"")</f>
        <v/>
      </c>
      <c r="AE215" s="23" t="str">
        <f>IFERROR(VLOOKUP(AE213,祝日一覧!$A:$C,3,FALSE),"")</f>
        <v/>
      </c>
      <c r="AF215" s="23" t="str">
        <f>IFERROR(VLOOKUP(AF213,祝日一覧!$A:$C,3,FALSE),"")</f>
        <v/>
      </c>
      <c r="AG215" s="71" t="str">
        <f>IFERROR(VLOOKUP(AG213,祝日一覧!$A:$C,3,FALSE),"")</f>
        <v/>
      </c>
      <c r="AH215" s="81"/>
      <c r="AI215" s="98"/>
      <c r="AJ215" s="112"/>
      <c r="AK215" s="116"/>
      <c r="AL215" s="141"/>
      <c r="AM215" s="154"/>
      <c r="AN215" s="168"/>
      <c r="AO215" s="172"/>
      <c r="AP215" s="172"/>
      <c r="AQ215" s="188"/>
      <c r="AR215" s="194"/>
      <c r="AS215" s="3"/>
    </row>
    <row r="216" spans="1:45" s="3" customFormat="1" ht="20.100000000000001" hidden="1" customHeight="1" outlineLevel="1">
      <c r="A216" s="3"/>
      <c r="B216" s="1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72"/>
      <c r="AH216" s="82"/>
      <c r="AI216" s="99"/>
      <c r="AJ216" s="108" t="e">
        <f>AVERAGE(AJ217:AJ222)</f>
        <v>#DIV/0!</v>
      </c>
      <c r="AK216" s="117" t="e">
        <f>IF(AJ216&gt;=0.285,"達成","未")</f>
        <v>#DIV/0!</v>
      </c>
      <c r="AL216" s="128"/>
      <c r="AM216" s="147">
        <f>AVERAGE(AM217:AM221)</f>
        <v>0.32700421940928265</v>
      </c>
      <c r="AN216" s="165" t="s">
        <v>47</v>
      </c>
      <c r="AO216" s="175" t="s">
        <v>74</v>
      </c>
      <c r="AP216" s="184" t="s">
        <v>64</v>
      </c>
      <c r="AQ216" s="192" t="s">
        <v>62</v>
      </c>
      <c r="AR216" s="192" t="s">
        <v>63</v>
      </c>
      <c r="AS216" s="199" t="s">
        <v>73</v>
      </c>
    </row>
    <row r="217" spans="1:45" s="3" customFormat="1" ht="20.100000000000001" hidden="1" customHeight="1" outlineLevel="1">
      <c r="A217" s="3"/>
      <c r="B217" s="14" t="str">
        <f>IF($R$5&lt;&gt;"",$R$5,"-")</f>
        <v>松江　氏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69"/>
      <c r="AH217" s="84" t="str">
        <f t="shared" ref="AH217:AH222" si="200">IF(B217="-",B217,"手入力")</f>
        <v>手入力</v>
      </c>
      <c r="AI217" s="96">
        <f t="shared" ref="AI217:AI222" si="201">AQ217</f>
        <v>0</v>
      </c>
      <c r="AJ217" s="111" t="str">
        <f t="shared" ref="AJ217:AJ222" si="202">IFERROR(AI217/AO217,"")</f>
        <v/>
      </c>
      <c r="AK217" s="124" t="str">
        <f t="shared" ref="AK217:AK222" si="203">IFERROR(IF(B217="-",B217,IF(AI217/AO217&gt;=0.285,"達成","未")),"-")</f>
        <v>-</v>
      </c>
      <c r="AL217" s="130">
        <f t="shared" ref="AL217:AL222" si="204">AR217</f>
        <v>52</v>
      </c>
      <c r="AM217" s="150">
        <f t="shared" ref="AM217:AM222" si="205">IFERROR(AL217/AP217,"")</f>
        <v>0.32911392405063289</v>
      </c>
      <c r="AN217" s="163">
        <f>COUNT(C213:AG213)</f>
        <v>30</v>
      </c>
      <c r="AO217" s="173">
        <f t="shared" ref="AO217:AO222" si="206">IF(OR(B217="-",B217=""),0,IFERROR(AN217-AH217,))</f>
        <v>0</v>
      </c>
      <c r="AP217" s="173">
        <f t="shared" ref="AP217:AP222" si="207">AO217+AP205</f>
        <v>158</v>
      </c>
      <c r="AQ217" s="172">
        <f t="shared" ref="AQ217:AQ222" si="208">COUNTIF(C217:AG217,"○")</f>
        <v>0</v>
      </c>
      <c r="AR217" s="172">
        <f t="shared" ref="AR217:AR222" si="209">AR205+AQ217</f>
        <v>52</v>
      </c>
      <c r="AS217" s="200">
        <f>IF(AS218&gt;=1,0,IF(SUM(AO217:AO222)=0,1,IF(AK216="達成",1,0)))</f>
        <v>0</v>
      </c>
    </row>
    <row r="218" spans="1:45" s="3" customFormat="1" ht="20.100000000000001" hidden="1" customHeight="1" outlineLevel="1">
      <c r="A218" s="3"/>
      <c r="B218" s="15" t="str">
        <f>IF($S$5&lt;&gt;"",$S$5,"-")</f>
        <v>大田　氏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55"/>
      <c r="AH218" s="78" t="str">
        <f t="shared" si="200"/>
        <v>手入力</v>
      </c>
      <c r="AI218" s="97">
        <f t="shared" si="201"/>
        <v>0</v>
      </c>
      <c r="AJ218" s="109" t="str">
        <f t="shared" si="202"/>
        <v/>
      </c>
      <c r="AK218" s="119" t="str">
        <f t="shared" si="203"/>
        <v>-</v>
      </c>
      <c r="AL218" s="131">
        <f t="shared" si="204"/>
        <v>51</v>
      </c>
      <c r="AM218" s="149">
        <f t="shared" si="205"/>
        <v>0.32278481012658228</v>
      </c>
      <c r="AN218" s="163">
        <f>COUNT(C213:AG213)</f>
        <v>30</v>
      </c>
      <c r="AO218" s="173">
        <f t="shared" si="206"/>
        <v>0</v>
      </c>
      <c r="AP218" s="173">
        <f t="shared" si="207"/>
        <v>158</v>
      </c>
      <c r="AQ218" s="173">
        <f t="shared" si="208"/>
        <v>0</v>
      </c>
      <c r="AR218" s="173">
        <f t="shared" si="209"/>
        <v>51</v>
      </c>
      <c r="AS218" s="3">
        <f>COUNTIF(AH217:AH222,"手入力")</f>
        <v>3</v>
      </c>
    </row>
    <row r="219" spans="1:45" s="3" customFormat="1" ht="20.100000000000001" hidden="1" customHeight="1" outlineLevel="1">
      <c r="A219" s="3"/>
      <c r="B219" s="15" t="str">
        <f>IF($T$5&lt;&gt;"",$T$5,"-")</f>
        <v>浜田　氏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55"/>
      <c r="AH219" s="78" t="str">
        <f t="shared" si="200"/>
        <v>手入力</v>
      </c>
      <c r="AI219" s="97">
        <f t="shared" si="201"/>
        <v>0</v>
      </c>
      <c r="AJ219" s="109" t="str">
        <f t="shared" si="202"/>
        <v/>
      </c>
      <c r="AK219" s="119" t="str">
        <f t="shared" si="203"/>
        <v>-</v>
      </c>
      <c r="AL219" s="131">
        <f t="shared" si="204"/>
        <v>52</v>
      </c>
      <c r="AM219" s="149">
        <f t="shared" si="205"/>
        <v>0.32911392405063289</v>
      </c>
      <c r="AN219" s="163">
        <f>COUNT(C213:AG213)</f>
        <v>30</v>
      </c>
      <c r="AO219" s="173">
        <f t="shared" si="206"/>
        <v>0</v>
      </c>
      <c r="AP219" s="173">
        <f t="shared" si="207"/>
        <v>158</v>
      </c>
      <c r="AQ219" s="173">
        <f t="shared" si="208"/>
        <v>0</v>
      </c>
      <c r="AR219" s="173">
        <f t="shared" si="209"/>
        <v>52</v>
      </c>
      <c r="AS219" s="3"/>
    </row>
    <row r="220" spans="1:45" s="3" customFormat="1" ht="20.100000000000001" hidden="1" customHeight="1" outlineLevel="1">
      <c r="A220" s="3"/>
      <c r="B220" s="15" t="str">
        <f>IF($U$5&lt;&gt;"",$U$5,"-")</f>
        <v>-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55"/>
      <c r="AH220" s="78" t="str">
        <f t="shared" si="200"/>
        <v>-</v>
      </c>
      <c r="AI220" s="97">
        <f t="shared" si="201"/>
        <v>0</v>
      </c>
      <c r="AJ220" s="109" t="str">
        <f t="shared" si="202"/>
        <v/>
      </c>
      <c r="AK220" s="119" t="str">
        <f t="shared" si="203"/>
        <v>-</v>
      </c>
      <c r="AL220" s="131">
        <f t="shared" si="204"/>
        <v>0</v>
      </c>
      <c r="AM220" s="149" t="str">
        <f t="shared" si="205"/>
        <v/>
      </c>
      <c r="AN220" s="163">
        <f>COUNT(C213:AG213)</f>
        <v>30</v>
      </c>
      <c r="AO220" s="173">
        <f t="shared" si="206"/>
        <v>0</v>
      </c>
      <c r="AP220" s="173">
        <f t="shared" si="207"/>
        <v>0</v>
      </c>
      <c r="AQ220" s="173">
        <f t="shared" si="208"/>
        <v>0</v>
      </c>
      <c r="AR220" s="173">
        <f t="shared" si="209"/>
        <v>0</v>
      </c>
      <c r="AS220" s="3"/>
    </row>
    <row r="221" spans="1:45" s="3" customFormat="1" ht="20.100000000000001" hidden="1" customHeight="1" outlineLevel="1">
      <c r="A221" s="3"/>
      <c r="B221" s="15" t="str">
        <f>IF($V$5&lt;&gt;"",$V$5,"-")</f>
        <v>-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55"/>
      <c r="AH221" s="78" t="str">
        <f t="shared" si="200"/>
        <v>-</v>
      </c>
      <c r="AI221" s="97">
        <f t="shared" si="201"/>
        <v>0</v>
      </c>
      <c r="AJ221" s="109" t="str">
        <f t="shared" si="202"/>
        <v/>
      </c>
      <c r="AK221" s="119" t="str">
        <f t="shared" si="203"/>
        <v>-</v>
      </c>
      <c r="AL221" s="131">
        <f t="shared" si="204"/>
        <v>0</v>
      </c>
      <c r="AM221" s="149" t="str">
        <f t="shared" si="205"/>
        <v/>
      </c>
      <c r="AN221" s="163">
        <f>COUNT(C213:AG213)</f>
        <v>30</v>
      </c>
      <c r="AO221" s="173">
        <f t="shared" si="206"/>
        <v>0</v>
      </c>
      <c r="AP221" s="173">
        <f t="shared" si="207"/>
        <v>0</v>
      </c>
      <c r="AQ221" s="173">
        <f t="shared" si="208"/>
        <v>0</v>
      </c>
      <c r="AR221" s="173">
        <f t="shared" si="209"/>
        <v>0</v>
      </c>
      <c r="AS221" s="3"/>
    </row>
    <row r="222" spans="1:45" s="3" customFormat="1" ht="20.100000000000001" hidden="1" customHeight="1" outlineLevel="1">
      <c r="A222" s="3"/>
      <c r="B222" s="16" t="str">
        <f>IF($W$5&lt;&gt;"",$W$5,"-")</f>
        <v>-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70"/>
      <c r="AH222" s="79" t="str">
        <f t="shared" si="200"/>
        <v>-</v>
      </c>
      <c r="AI222" s="99">
        <f t="shared" si="201"/>
        <v>0</v>
      </c>
      <c r="AJ222" s="108" t="str">
        <f t="shared" si="202"/>
        <v/>
      </c>
      <c r="AK222" s="117" t="str">
        <f t="shared" si="203"/>
        <v>-</v>
      </c>
      <c r="AL222" s="133">
        <f t="shared" si="204"/>
        <v>0</v>
      </c>
      <c r="AM222" s="147" t="str">
        <f t="shared" si="205"/>
        <v/>
      </c>
      <c r="AN222" s="163">
        <f>COUNT(C213:AG213)</f>
        <v>30</v>
      </c>
      <c r="AO222" s="173">
        <f t="shared" si="206"/>
        <v>0</v>
      </c>
      <c r="AP222" s="173">
        <f t="shared" si="207"/>
        <v>0</v>
      </c>
      <c r="AQ222" s="173">
        <f t="shared" si="208"/>
        <v>0</v>
      </c>
      <c r="AR222" s="173">
        <f t="shared" si="209"/>
        <v>0</v>
      </c>
      <c r="AS222" s="3"/>
    </row>
    <row r="223" spans="1:45" ht="14.25" hidden="1" outlineLevel="1">
      <c r="AR223" s="4"/>
    </row>
    <row r="224" spans="1:45" s="3" customFormat="1" ht="12.95" hidden="1" customHeight="1" outlineLevel="1">
      <c r="A224" s="1"/>
      <c r="B224" s="10" t="s">
        <v>6</v>
      </c>
      <c r="C224" s="20">
        <f>DATE(YEAR(C212),MONTH(C212)+1,DAY(C212))</f>
        <v>45931</v>
      </c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80" t="s">
        <v>31</v>
      </c>
      <c r="AI224" s="96" t="s">
        <v>20</v>
      </c>
      <c r="AJ224" s="105"/>
      <c r="AK224" s="114"/>
      <c r="AL224" s="138" t="s">
        <v>15</v>
      </c>
      <c r="AM224" s="151"/>
      <c r="AN224" s="167" t="s">
        <v>30</v>
      </c>
      <c r="AO224" s="171" t="s">
        <v>33</v>
      </c>
      <c r="AP224" s="181" t="s">
        <v>1</v>
      </c>
      <c r="AQ224" s="187"/>
      <c r="AR224" s="159"/>
      <c r="AS224" s="3"/>
    </row>
    <row r="225" spans="1:45" s="3" customFormat="1" ht="12.95" hidden="1" customHeight="1" outlineLevel="1">
      <c r="A225" s="1"/>
      <c r="B225" s="11" t="s">
        <v>9</v>
      </c>
      <c r="C225" s="21">
        <f>DATE(YEAR(C224),MONTH(C224),DAY(C224))</f>
        <v>45931</v>
      </c>
      <c r="D225" s="21">
        <f t="shared" ref="D225:AG225" si="210">IF(MONTH(DATE(YEAR(C225),MONTH(C225),DAY(C225)+1))=MONTH($C224),DATE(YEAR(C225),MONTH(C225),DAY(C225)+1),"")</f>
        <v>45932</v>
      </c>
      <c r="E225" s="21">
        <f t="shared" si="210"/>
        <v>45933</v>
      </c>
      <c r="F225" s="32">
        <f t="shared" si="210"/>
        <v>45934</v>
      </c>
      <c r="G225" s="21">
        <f t="shared" si="210"/>
        <v>45935</v>
      </c>
      <c r="H225" s="21">
        <f t="shared" si="210"/>
        <v>45936</v>
      </c>
      <c r="I225" s="21">
        <f t="shared" si="210"/>
        <v>45937</v>
      </c>
      <c r="J225" s="21">
        <f t="shared" si="210"/>
        <v>45938</v>
      </c>
      <c r="K225" s="21">
        <f t="shared" si="210"/>
        <v>45939</v>
      </c>
      <c r="L225" s="21">
        <f t="shared" si="210"/>
        <v>45940</v>
      </c>
      <c r="M225" s="21">
        <f t="shared" si="210"/>
        <v>45941</v>
      </c>
      <c r="N225" s="21">
        <f t="shared" si="210"/>
        <v>45942</v>
      </c>
      <c r="O225" s="21">
        <f t="shared" si="210"/>
        <v>45943</v>
      </c>
      <c r="P225" s="21">
        <f t="shared" si="210"/>
        <v>45944</v>
      </c>
      <c r="Q225" s="21">
        <f t="shared" si="210"/>
        <v>45945</v>
      </c>
      <c r="R225" s="21">
        <f t="shared" si="210"/>
        <v>45946</v>
      </c>
      <c r="S225" s="21">
        <f t="shared" si="210"/>
        <v>45947</v>
      </c>
      <c r="T225" s="21">
        <f t="shared" si="210"/>
        <v>45948</v>
      </c>
      <c r="U225" s="21">
        <f t="shared" si="210"/>
        <v>45949</v>
      </c>
      <c r="V225" s="21">
        <f t="shared" si="210"/>
        <v>45950</v>
      </c>
      <c r="W225" s="21">
        <f t="shared" si="210"/>
        <v>45951</v>
      </c>
      <c r="X225" s="21">
        <f t="shared" si="210"/>
        <v>45952</v>
      </c>
      <c r="Y225" s="21">
        <f t="shared" si="210"/>
        <v>45953</v>
      </c>
      <c r="Z225" s="21">
        <f t="shared" si="210"/>
        <v>45954</v>
      </c>
      <c r="AA225" s="21">
        <f t="shared" si="210"/>
        <v>45955</v>
      </c>
      <c r="AB225" s="21">
        <f t="shared" si="210"/>
        <v>45956</v>
      </c>
      <c r="AC225" s="21">
        <f t="shared" si="210"/>
        <v>45957</v>
      </c>
      <c r="AD225" s="21">
        <f t="shared" si="210"/>
        <v>45958</v>
      </c>
      <c r="AE225" s="21">
        <f t="shared" si="210"/>
        <v>45959</v>
      </c>
      <c r="AF225" s="21">
        <f t="shared" si="210"/>
        <v>45960</v>
      </c>
      <c r="AG225" s="67">
        <f t="shared" si="210"/>
        <v>45961</v>
      </c>
      <c r="AH225" s="81"/>
      <c r="AI225" s="97"/>
      <c r="AJ225" s="106"/>
      <c r="AK225" s="115"/>
      <c r="AL225" s="139"/>
      <c r="AM225" s="152"/>
      <c r="AN225" s="168"/>
      <c r="AO225" s="172"/>
      <c r="AP225" s="182"/>
      <c r="AQ225" s="187"/>
      <c r="AR225" s="159"/>
      <c r="AS225" s="3"/>
    </row>
    <row r="226" spans="1:45" s="3" customFormat="1" ht="12.95" hidden="1" customHeight="1" outlineLevel="1">
      <c r="A226" s="1"/>
      <c r="B226" s="11" t="s">
        <v>3</v>
      </c>
      <c r="C226" s="22" t="str">
        <f t="shared" ref="C226:AG226" si="211">TEXT(C225,"aaa")</f>
        <v>水</v>
      </c>
      <c r="D226" s="22" t="str">
        <f t="shared" si="211"/>
        <v>木</v>
      </c>
      <c r="E226" s="22" t="str">
        <f t="shared" si="211"/>
        <v>金</v>
      </c>
      <c r="F226" s="33" t="str">
        <f t="shared" si="211"/>
        <v>土</v>
      </c>
      <c r="G226" s="22" t="str">
        <f t="shared" si="211"/>
        <v>日</v>
      </c>
      <c r="H226" s="22" t="str">
        <f t="shared" si="211"/>
        <v>月</v>
      </c>
      <c r="I226" s="22" t="str">
        <f t="shared" si="211"/>
        <v>火</v>
      </c>
      <c r="J226" s="22" t="str">
        <f t="shared" si="211"/>
        <v>水</v>
      </c>
      <c r="K226" s="22" t="str">
        <f t="shared" si="211"/>
        <v>木</v>
      </c>
      <c r="L226" s="22" t="str">
        <f t="shared" si="211"/>
        <v>金</v>
      </c>
      <c r="M226" s="22" t="str">
        <f t="shared" si="211"/>
        <v>土</v>
      </c>
      <c r="N226" s="22" t="str">
        <f t="shared" si="211"/>
        <v>日</v>
      </c>
      <c r="O226" s="22" t="str">
        <f t="shared" si="211"/>
        <v>月</v>
      </c>
      <c r="P226" s="22" t="str">
        <f t="shared" si="211"/>
        <v>火</v>
      </c>
      <c r="Q226" s="22" t="str">
        <f t="shared" si="211"/>
        <v>水</v>
      </c>
      <c r="R226" s="22" t="str">
        <f t="shared" si="211"/>
        <v>木</v>
      </c>
      <c r="S226" s="22" t="str">
        <f t="shared" si="211"/>
        <v>金</v>
      </c>
      <c r="T226" s="22" t="str">
        <f t="shared" si="211"/>
        <v>土</v>
      </c>
      <c r="U226" s="22" t="str">
        <f t="shared" si="211"/>
        <v>日</v>
      </c>
      <c r="V226" s="22" t="str">
        <f t="shared" si="211"/>
        <v>月</v>
      </c>
      <c r="W226" s="22" t="str">
        <f t="shared" si="211"/>
        <v>火</v>
      </c>
      <c r="X226" s="22" t="str">
        <f t="shared" si="211"/>
        <v>水</v>
      </c>
      <c r="Y226" s="22" t="str">
        <f t="shared" si="211"/>
        <v>木</v>
      </c>
      <c r="Z226" s="22" t="str">
        <f t="shared" si="211"/>
        <v>金</v>
      </c>
      <c r="AA226" s="22" t="str">
        <f t="shared" si="211"/>
        <v>土</v>
      </c>
      <c r="AB226" s="22" t="str">
        <f t="shared" si="211"/>
        <v>日</v>
      </c>
      <c r="AC226" s="22" t="str">
        <f t="shared" si="211"/>
        <v>月</v>
      </c>
      <c r="AD226" s="22" t="str">
        <f t="shared" si="211"/>
        <v>火</v>
      </c>
      <c r="AE226" s="22" t="str">
        <f t="shared" si="211"/>
        <v>水</v>
      </c>
      <c r="AF226" s="22" t="str">
        <f t="shared" si="211"/>
        <v>木</v>
      </c>
      <c r="AG226" s="55" t="str">
        <f t="shared" si="211"/>
        <v>金</v>
      </c>
      <c r="AH226" s="81"/>
      <c r="AI226" s="98" t="s">
        <v>45</v>
      </c>
      <c r="AJ226" s="112" t="s">
        <v>19</v>
      </c>
      <c r="AK226" s="116" t="s">
        <v>58</v>
      </c>
      <c r="AL226" s="140" t="s">
        <v>45</v>
      </c>
      <c r="AM226" s="153" t="s">
        <v>22</v>
      </c>
      <c r="AN226" s="167">
        <f>COUNT(C225:AG225)</f>
        <v>31</v>
      </c>
      <c r="AO226" s="171">
        <f>AN226-AH226</f>
        <v>31</v>
      </c>
      <c r="AP226" s="171">
        <f>SUM(AO$8:AO228)</f>
        <v>1053</v>
      </c>
      <c r="AQ226" s="186"/>
      <c r="AR226" s="193"/>
      <c r="AS226" s="3"/>
    </row>
    <row r="227" spans="1:45" s="3" customFormat="1" ht="27" hidden="1" customHeight="1" outlineLevel="1">
      <c r="A227" s="5"/>
      <c r="B227" s="12" t="s">
        <v>11</v>
      </c>
      <c r="C227" s="23" t="str">
        <f>IFERROR(VLOOKUP(C225,祝日一覧!$A:$C,3,FALSE),"")</f>
        <v/>
      </c>
      <c r="D227" s="23" t="str">
        <f>IFERROR(VLOOKUP(D225,祝日一覧!$A:$C,3,FALSE),"")</f>
        <v/>
      </c>
      <c r="E227" s="23" t="str">
        <f>IFERROR(VLOOKUP(E225,祝日一覧!$A:$C,3,FALSE),"")</f>
        <v/>
      </c>
      <c r="F227" s="23" t="str">
        <f>IFERROR(VLOOKUP(F225,祝日一覧!$A:$C,3,FALSE),"")</f>
        <v/>
      </c>
      <c r="G227" s="23" t="str">
        <f>IFERROR(VLOOKUP(G225,祝日一覧!$A:$C,3,FALSE),"")</f>
        <v/>
      </c>
      <c r="H227" s="23" t="str">
        <f>IFERROR(VLOOKUP(H225,祝日一覧!$A:$C,3,FALSE),"")</f>
        <v/>
      </c>
      <c r="I227" s="23" t="str">
        <f>IFERROR(VLOOKUP(I225,祝日一覧!$A:$C,3,FALSE),"")</f>
        <v/>
      </c>
      <c r="J227" s="23" t="str">
        <f>IFERROR(VLOOKUP(J225,祝日一覧!$A:$C,3,FALSE),"")</f>
        <v/>
      </c>
      <c r="K227" s="23" t="str">
        <f>IFERROR(VLOOKUP(K225,祝日一覧!$A:$C,3,FALSE),"")</f>
        <v/>
      </c>
      <c r="L227" s="23" t="str">
        <f>IFERROR(VLOOKUP(L225,祝日一覧!$A:$C,3,FALSE),"")</f>
        <v/>
      </c>
      <c r="M227" s="23" t="str">
        <f>IFERROR(VLOOKUP(M225,祝日一覧!$A:$C,3,FALSE),"")</f>
        <v/>
      </c>
      <c r="N227" s="23" t="str">
        <f>IFERROR(VLOOKUP(N225,祝日一覧!$A:$C,3,FALSE),"")</f>
        <v/>
      </c>
      <c r="O227" s="23" t="str">
        <f>IFERROR(VLOOKUP(O225,祝日一覧!$A:$C,3,FALSE),"")</f>
        <v>スポーツの日</v>
      </c>
      <c r="P227" s="23" t="str">
        <f>IFERROR(VLOOKUP(P225,祝日一覧!$A:$C,3,FALSE),"")</f>
        <v/>
      </c>
      <c r="Q227" s="23" t="str">
        <f>IFERROR(VLOOKUP(Q225,祝日一覧!$A:$C,3,FALSE),"")</f>
        <v/>
      </c>
      <c r="R227" s="23" t="str">
        <f>IFERROR(VLOOKUP(R225,祝日一覧!$A:$C,3,FALSE),"")</f>
        <v/>
      </c>
      <c r="S227" s="23" t="str">
        <f>IFERROR(VLOOKUP(S225,祝日一覧!$A:$C,3,FALSE),"")</f>
        <v/>
      </c>
      <c r="T227" s="23" t="str">
        <f>IFERROR(VLOOKUP(T225,祝日一覧!$A:$C,3,FALSE),"")</f>
        <v/>
      </c>
      <c r="U227" s="23" t="str">
        <f>IFERROR(VLOOKUP(U225,祝日一覧!$A:$C,3,FALSE),"")</f>
        <v/>
      </c>
      <c r="V227" s="23" t="str">
        <f>IFERROR(VLOOKUP(V225,祝日一覧!$A:$C,3,FALSE),"")</f>
        <v/>
      </c>
      <c r="W227" s="23" t="str">
        <f>IFERROR(VLOOKUP(W225,祝日一覧!$A:$C,3,FALSE),"")</f>
        <v/>
      </c>
      <c r="X227" s="23" t="str">
        <f>IFERROR(VLOOKUP(X225,祝日一覧!$A:$C,3,FALSE),"")</f>
        <v/>
      </c>
      <c r="Y227" s="23" t="str">
        <f>IFERROR(VLOOKUP(Y225,祝日一覧!$A:$C,3,FALSE),"")</f>
        <v/>
      </c>
      <c r="Z227" s="23" t="str">
        <f>IFERROR(VLOOKUP(Z225,祝日一覧!$A:$C,3,FALSE),"")</f>
        <v/>
      </c>
      <c r="AA227" s="23" t="str">
        <f>IFERROR(VLOOKUP(AA225,祝日一覧!$A:$C,3,FALSE),"")</f>
        <v/>
      </c>
      <c r="AB227" s="23" t="str">
        <f>IFERROR(VLOOKUP(AB225,祝日一覧!$A:$C,3,FALSE),"")</f>
        <v/>
      </c>
      <c r="AC227" s="23" t="str">
        <f>IFERROR(VLOOKUP(AC225,祝日一覧!$A:$C,3,FALSE),"")</f>
        <v/>
      </c>
      <c r="AD227" s="23" t="str">
        <f>IFERROR(VLOOKUP(AD225,祝日一覧!$A:$C,3,FALSE),"")</f>
        <v/>
      </c>
      <c r="AE227" s="23" t="str">
        <f>IFERROR(VLOOKUP(AE225,祝日一覧!$A:$C,3,FALSE),"")</f>
        <v/>
      </c>
      <c r="AF227" s="23" t="str">
        <f>IFERROR(VLOOKUP(AF225,祝日一覧!$A:$C,3,FALSE),"")</f>
        <v/>
      </c>
      <c r="AG227" s="71" t="str">
        <f>IFERROR(VLOOKUP(AG225,祝日一覧!$A:$C,3,FALSE),"")</f>
        <v/>
      </c>
      <c r="AH227" s="81"/>
      <c r="AI227" s="98"/>
      <c r="AJ227" s="112"/>
      <c r="AK227" s="116"/>
      <c r="AL227" s="141"/>
      <c r="AM227" s="154"/>
      <c r="AN227" s="168"/>
      <c r="AO227" s="172"/>
      <c r="AP227" s="172"/>
      <c r="AQ227" s="188"/>
      <c r="AR227" s="194"/>
      <c r="AS227" s="3"/>
    </row>
    <row r="228" spans="1:45" s="3" customFormat="1" ht="20.100000000000001" hidden="1" customHeight="1" outlineLevel="1">
      <c r="A228" s="3"/>
      <c r="B228" s="1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72"/>
      <c r="AH228" s="82"/>
      <c r="AI228" s="99"/>
      <c r="AJ228" s="108" t="e">
        <f>AVERAGE(AJ229:AJ234)</f>
        <v>#DIV/0!</v>
      </c>
      <c r="AK228" s="117" t="e">
        <f>IF(AJ228&gt;=0.285,"達成","未")</f>
        <v>#DIV/0!</v>
      </c>
      <c r="AL228" s="128"/>
      <c r="AM228" s="147">
        <f>AVERAGE(AM229:AM233)</f>
        <v>0.32700421940928265</v>
      </c>
      <c r="AN228" s="165" t="s">
        <v>47</v>
      </c>
      <c r="AO228" s="175" t="s">
        <v>74</v>
      </c>
      <c r="AP228" s="184" t="s">
        <v>64</v>
      </c>
      <c r="AQ228" s="192" t="s">
        <v>62</v>
      </c>
      <c r="AR228" s="192" t="s">
        <v>63</v>
      </c>
      <c r="AS228" s="199" t="s">
        <v>73</v>
      </c>
    </row>
    <row r="229" spans="1:45" s="3" customFormat="1" ht="20.100000000000001" hidden="1" customHeight="1" outlineLevel="1">
      <c r="A229" s="3"/>
      <c r="B229" s="14" t="str">
        <f>IF($R$5&lt;&gt;"",$R$5,"-")</f>
        <v>松江　氏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69"/>
      <c r="AH229" s="84" t="str">
        <f t="shared" ref="AH229:AH234" si="212">IF(B229="-",B229,"手入力")</f>
        <v>手入力</v>
      </c>
      <c r="AI229" s="96">
        <f t="shared" ref="AI229:AI234" si="213">AQ229</f>
        <v>0</v>
      </c>
      <c r="AJ229" s="111" t="str">
        <f t="shared" ref="AJ229:AJ234" si="214">IFERROR(AI229/AO229,"")</f>
        <v/>
      </c>
      <c r="AK229" s="124" t="str">
        <f t="shared" ref="AK229:AK234" si="215">IFERROR(IF(B229="-",B229,IF(AI229/AO229&gt;=0.285,"達成","未")),"-")</f>
        <v>-</v>
      </c>
      <c r="AL229" s="130">
        <f t="shared" ref="AL229:AL234" si="216">AR229</f>
        <v>52</v>
      </c>
      <c r="AM229" s="150">
        <f t="shared" ref="AM229:AM234" si="217">IFERROR(AL229/AP229,"")</f>
        <v>0.32911392405063289</v>
      </c>
      <c r="AN229" s="163">
        <f>COUNT(C225:AG225)</f>
        <v>31</v>
      </c>
      <c r="AO229" s="173">
        <f t="shared" ref="AO229:AO234" si="218">IF(OR(B229="-",B229=""),0,IFERROR(AN229-AH229,))</f>
        <v>0</v>
      </c>
      <c r="AP229" s="173">
        <f t="shared" ref="AP229:AP234" si="219">AO229+AP217</f>
        <v>158</v>
      </c>
      <c r="AQ229" s="172">
        <f t="shared" ref="AQ229:AQ234" si="220">COUNTIF(C229:AG229,"○")</f>
        <v>0</v>
      </c>
      <c r="AR229" s="172">
        <f t="shared" ref="AR229:AR234" si="221">AR217+AQ229</f>
        <v>52</v>
      </c>
      <c r="AS229" s="200">
        <f>IF(AS230&gt;=1,0,IF(SUM(AO229:AO234)=0,1,IF(AK228="達成",1,0)))</f>
        <v>0</v>
      </c>
    </row>
    <row r="230" spans="1:45" s="3" customFormat="1" ht="20.100000000000001" hidden="1" customHeight="1" outlineLevel="1">
      <c r="A230" s="3"/>
      <c r="B230" s="15" t="str">
        <f>IF($S$5&lt;&gt;"",$S$5,"-")</f>
        <v>大田　氏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55"/>
      <c r="AH230" s="78" t="str">
        <f t="shared" si="212"/>
        <v>手入力</v>
      </c>
      <c r="AI230" s="97">
        <f t="shared" si="213"/>
        <v>0</v>
      </c>
      <c r="AJ230" s="109" t="str">
        <f t="shared" si="214"/>
        <v/>
      </c>
      <c r="AK230" s="119" t="str">
        <f t="shared" si="215"/>
        <v>-</v>
      </c>
      <c r="AL230" s="131">
        <f t="shared" si="216"/>
        <v>51</v>
      </c>
      <c r="AM230" s="149">
        <f t="shared" si="217"/>
        <v>0.32278481012658228</v>
      </c>
      <c r="AN230" s="163">
        <f>COUNT(C225:AG225)</f>
        <v>31</v>
      </c>
      <c r="AO230" s="173">
        <f t="shared" si="218"/>
        <v>0</v>
      </c>
      <c r="AP230" s="173">
        <f t="shared" si="219"/>
        <v>158</v>
      </c>
      <c r="AQ230" s="173">
        <f t="shared" si="220"/>
        <v>0</v>
      </c>
      <c r="AR230" s="173">
        <f t="shared" si="221"/>
        <v>51</v>
      </c>
      <c r="AS230" s="3">
        <f>COUNTIF(AH229:AH234,"手入力")</f>
        <v>3</v>
      </c>
    </row>
    <row r="231" spans="1:45" s="3" customFormat="1" ht="20.100000000000001" hidden="1" customHeight="1" outlineLevel="1">
      <c r="A231" s="3"/>
      <c r="B231" s="15" t="str">
        <f>IF($T$5&lt;&gt;"",$T$5,"-")</f>
        <v>浜田　氏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55"/>
      <c r="AH231" s="78" t="str">
        <f t="shared" si="212"/>
        <v>手入力</v>
      </c>
      <c r="AI231" s="97">
        <f t="shared" si="213"/>
        <v>0</v>
      </c>
      <c r="AJ231" s="109" t="str">
        <f t="shared" si="214"/>
        <v/>
      </c>
      <c r="AK231" s="119" t="str">
        <f t="shared" si="215"/>
        <v>-</v>
      </c>
      <c r="AL231" s="131">
        <f t="shared" si="216"/>
        <v>52</v>
      </c>
      <c r="AM231" s="149">
        <f t="shared" si="217"/>
        <v>0.32911392405063289</v>
      </c>
      <c r="AN231" s="163">
        <f>COUNT(C225:AG225)</f>
        <v>31</v>
      </c>
      <c r="AO231" s="173">
        <f t="shared" si="218"/>
        <v>0</v>
      </c>
      <c r="AP231" s="173">
        <f t="shared" si="219"/>
        <v>158</v>
      </c>
      <c r="AQ231" s="173">
        <f t="shared" si="220"/>
        <v>0</v>
      </c>
      <c r="AR231" s="173">
        <f t="shared" si="221"/>
        <v>52</v>
      </c>
      <c r="AS231" s="3"/>
    </row>
    <row r="232" spans="1:45" s="3" customFormat="1" ht="20.100000000000001" hidden="1" customHeight="1" outlineLevel="1">
      <c r="A232" s="3"/>
      <c r="B232" s="15" t="str">
        <f>IF($U$5&lt;&gt;"",$U$5,"-")</f>
        <v>-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55"/>
      <c r="AH232" s="78" t="str">
        <f t="shared" si="212"/>
        <v>-</v>
      </c>
      <c r="AI232" s="97">
        <f t="shared" si="213"/>
        <v>0</v>
      </c>
      <c r="AJ232" s="109" t="str">
        <f t="shared" si="214"/>
        <v/>
      </c>
      <c r="AK232" s="119" t="str">
        <f t="shared" si="215"/>
        <v>-</v>
      </c>
      <c r="AL232" s="131">
        <f t="shared" si="216"/>
        <v>0</v>
      </c>
      <c r="AM232" s="149" t="str">
        <f t="shared" si="217"/>
        <v/>
      </c>
      <c r="AN232" s="163">
        <f>COUNT(C225:AG225)</f>
        <v>31</v>
      </c>
      <c r="AO232" s="173">
        <f t="shared" si="218"/>
        <v>0</v>
      </c>
      <c r="AP232" s="173">
        <f t="shared" si="219"/>
        <v>0</v>
      </c>
      <c r="AQ232" s="173">
        <f t="shared" si="220"/>
        <v>0</v>
      </c>
      <c r="AR232" s="173">
        <f t="shared" si="221"/>
        <v>0</v>
      </c>
      <c r="AS232" s="3"/>
    </row>
    <row r="233" spans="1:45" s="3" customFormat="1" ht="20.100000000000001" hidden="1" customHeight="1" outlineLevel="1">
      <c r="A233" s="3"/>
      <c r="B233" s="15" t="str">
        <f>IF($V$5&lt;&gt;"",$V$5,"-")</f>
        <v>-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55"/>
      <c r="AH233" s="78" t="str">
        <f t="shared" si="212"/>
        <v>-</v>
      </c>
      <c r="AI233" s="97">
        <f t="shared" si="213"/>
        <v>0</v>
      </c>
      <c r="AJ233" s="109" t="str">
        <f t="shared" si="214"/>
        <v/>
      </c>
      <c r="AK233" s="119" t="str">
        <f t="shared" si="215"/>
        <v>-</v>
      </c>
      <c r="AL233" s="131">
        <f t="shared" si="216"/>
        <v>0</v>
      </c>
      <c r="AM233" s="149" t="str">
        <f t="shared" si="217"/>
        <v/>
      </c>
      <c r="AN233" s="163">
        <f>COUNT(C225:AG225)</f>
        <v>31</v>
      </c>
      <c r="AO233" s="173">
        <f t="shared" si="218"/>
        <v>0</v>
      </c>
      <c r="AP233" s="173">
        <f t="shared" si="219"/>
        <v>0</v>
      </c>
      <c r="AQ233" s="173">
        <f t="shared" si="220"/>
        <v>0</v>
      </c>
      <c r="AR233" s="173">
        <f t="shared" si="221"/>
        <v>0</v>
      </c>
      <c r="AS233" s="3"/>
    </row>
    <row r="234" spans="1:45" s="3" customFormat="1" ht="20.100000000000001" hidden="1" customHeight="1" outlineLevel="1">
      <c r="A234" s="3"/>
      <c r="B234" s="16" t="str">
        <f>IF($W$5&lt;&gt;"",$W$5,"-")</f>
        <v>-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70"/>
      <c r="AH234" s="79" t="str">
        <f t="shared" si="212"/>
        <v>-</v>
      </c>
      <c r="AI234" s="99">
        <f t="shared" si="213"/>
        <v>0</v>
      </c>
      <c r="AJ234" s="108" t="str">
        <f t="shared" si="214"/>
        <v/>
      </c>
      <c r="AK234" s="117" t="str">
        <f t="shared" si="215"/>
        <v>-</v>
      </c>
      <c r="AL234" s="133">
        <f t="shared" si="216"/>
        <v>0</v>
      </c>
      <c r="AM234" s="147" t="str">
        <f t="shared" si="217"/>
        <v/>
      </c>
      <c r="AN234" s="163">
        <f>COUNT(C225:AG225)</f>
        <v>31</v>
      </c>
      <c r="AO234" s="173">
        <f t="shared" si="218"/>
        <v>0</v>
      </c>
      <c r="AP234" s="173">
        <f t="shared" si="219"/>
        <v>0</v>
      </c>
      <c r="AQ234" s="173">
        <f t="shared" si="220"/>
        <v>0</v>
      </c>
      <c r="AR234" s="173">
        <f t="shared" si="221"/>
        <v>0</v>
      </c>
      <c r="AS234" s="3"/>
    </row>
    <row r="235" spans="1:45" ht="14.25" hidden="1" outlineLevel="1">
      <c r="AR235" s="4"/>
    </row>
    <row r="236" spans="1:45" s="3" customFormat="1" ht="12.95" hidden="1" customHeight="1" outlineLevel="1">
      <c r="A236" s="1"/>
      <c r="B236" s="10" t="s">
        <v>6</v>
      </c>
      <c r="C236" s="20">
        <f>DATE(YEAR(C224),MONTH(C224)+1,DAY(C224))</f>
        <v>45962</v>
      </c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80" t="s">
        <v>31</v>
      </c>
      <c r="AI236" s="96" t="s">
        <v>20</v>
      </c>
      <c r="AJ236" s="105"/>
      <c r="AK236" s="114"/>
      <c r="AL236" s="138" t="s">
        <v>15</v>
      </c>
      <c r="AM236" s="151"/>
      <c r="AN236" s="167" t="s">
        <v>30</v>
      </c>
      <c r="AO236" s="171" t="s">
        <v>33</v>
      </c>
      <c r="AP236" s="181" t="s">
        <v>1</v>
      </c>
      <c r="AQ236" s="187"/>
      <c r="AR236" s="159"/>
      <c r="AS236" s="3"/>
    </row>
    <row r="237" spans="1:45" s="3" customFormat="1" ht="12.95" hidden="1" customHeight="1" outlineLevel="1">
      <c r="A237" s="1"/>
      <c r="B237" s="11" t="s">
        <v>9</v>
      </c>
      <c r="C237" s="21">
        <f>DATE(YEAR(C236),MONTH(C236),DAY(C236))</f>
        <v>45962</v>
      </c>
      <c r="D237" s="21">
        <f t="shared" ref="D237:AG237" si="222">IF(MONTH(DATE(YEAR(C237),MONTH(C237),DAY(C237)+1))=MONTH($C236),DATE(YEAR(C237),MONTH(C237),DAY(C237)+1),"")</f>
        <v>45963</v>
      </c>
      <c r="E237" s="21">
        <f t="shared" si="222"/>
        <v>45964</v>
      </c>
      <c r="F237" s="32">
        <f t="shared" si="222"/>
        <v>45965</v>
      </c>
      <c r="G237" s="21">
        <f t="shared" si="222"/>
        <v>45966</v>
      </c>
      <c r="H237" s="21">
        <f t="shared" si="222"/>
        <v>45967</v>
      </c>
      <c r="I237" s="21">
        <f t="shared" si="222"/>
        <v>45968</v>
      </c>
      <c r="J237" s="21">
        <f t="shared" si="222"/>
        <v>45969</v>
      </c>
      <c r="K237" s="21">
        <f t="shared" si="222"/>
        <v>45970</v>
      </c>
      <c r="L237" s="21">
        <f t="shared" si="222"/>
        <v>45971</v>
      </c>
      <c r="M237" s="21">
        <f t="shared" si="222"/>
        <v>45972</v>
      </c>
      <c r="N237" s="21">
        <f t="shared" si="222"/>
        <v>45973</v>
      </c>
      <c r="O237" s="21">
        <f t="shared" si="222"/>
        <v>45974</v>
      </c>
      <c r="P237" s="21">
        <f t="shared" si="222"/>
        <v>45975</v>
      </c>
      <c r="Q237" s="21">
        <f t="shared" si="222"/>
        <v>45976</v>
      </c>
      <c r="R237" s="21">
        <f t="shared" si="222"/>
        <v>45977</v>
      </c>
      <c r="S237" s="21">
        <f t="shared" si="222"/>
        <v>45978</v>
      </c>
      <c r="T237" s="21">
        <f t="shared" si="222"/>
        <v>45979</v>
      </c>
      <c r="U237" s="21">
        <f t="shared" si="222"/>
        <v>45980</v>
      </c>
      <c r="V237" s="21">
        <f t="shared" si="222"/>
        <v>45981</v>
      </c>
      <c r="W237" s="21">
        <f t="shared" si="222"/>
        <v>45982</v>
      </c>
      <c r="X237" s="21">
        <f t="shared" si="222"/>
        <v>45983</v>
      </c>
      <c r="Y237" s="21">
        <f t="shared" si="222"/>
        <v>45984</v>
      </c>
      <c r="Z237" s="21">
        <f t="shared" si="222"/>
        <v>45985</v>
      </c>
      <c r="AA237" s="21">
        <f t="shared" si="222"/>
        <v>45986</v>
      </c>
      <c r="AB237" s="21">
        <f t="shared" si="222"/>
        <v>45987</v>
      </c>
      <c r="AC237" s="21">
        <f t="shared" si="222"/>
        <v>45988</v>
      </c>
      <c r="AD237" s="21">
        <f t="shared" si="222"/>
        <v>45989</v>
      </c>
      <c r="AE237" s="21">
        <f t="shared" si="222"/>
        <v>45990</v>
      </c>
      <c r="AF237" s="21">
        <f t="shared" si="222"/>
        <v>45991</v>
      </c>
      <c r="AG237" s="67" t="str">
        <f t="shared" si="222"/>
        <v/>
      </c>
      <c r="AH237" s="81"/>
      <c r="AI237" s="97"/>
      <c r="AJ237" s="106"/>
      <c r="AK237" s="115"/>
      <c r="AL237" s="139"/>
      <c r="AM237" s="152"/>
      <c r="AN237" s="168"/>
      <c r="AO237" s="172"/>
      <c r="AP237" s="182"/>
      <c r="AQ237" s="187"/>
      <c r="AR237" s="159"/>
      <c r="AS237" s="3"/>
    </row>
    <row r="238" spans="1:45" s="3" customFormat="1" ht="12.95" hidden="1" customHeight="1" outlineLevel="1">
      <c r="A238" s="1"/>
      <c r="B238" s="11" t="s">
        <v>3</v>
      </c>
      <c r="C238" s="22" t="str">
        <f t="shared" ref="C238:AG238" si="223">TEXT(C237,"aaa")</f>
        <v>土</v>
      </c>
      <c r="D238" s="22" t="str">
        <f t="shared" si="223"/>
        <v>日</v>
      </c>
      <c r="E238" s="22" t="str">
        <f t="shared" si="223"/>
        <v>月</v>
      </c>
      <c r="F238" s="33" t="str">
        <f t="shared" si="223"/>
        <v>火</v>
      </c>
      <c r="G238" s="22" t="str">
        <f t="shared" si="223"/>
        <v>水</v>
      </c>
      <c r="H238" s="22" t="str">
        <f t="shared" si="223"/>
        <v>木</v>
      </c>
      <c r="I238" s="22" t="str">
        <f t="shared" si="223"/>
        <v>金</v>
      </c>
      <c r="J238" s="22" t="str">
        <f t="shared" si="223"/>
        <v>土</v>
      </c>
      <c r="K238" s="22" t="str">
        <f t="shared" si="223"/>
        <v>日</v>
      </c>
      <c r="L238" s="22" t="str">
        <f t="shared" si="223"/>
        <v>月</v>
      </c>
      <c r="M238" s="22" t="str">
        <f t="shared" si="223"/>
        <v>火</v>
      </c>
      <c r="N238" s="22" t="str">
        <f t="shared" si="223"/>
        <v>水</v>
      </c>
      <c r="O238" s="22" t="str">
        <f t="shared" si="223"/>
        <v>木</v>
      </c>
      <c r="P238" s="22" t="str">
        <f t="shared" si="223"/>
        <v>金</v>
      </c>
      <c r="Q238" s="22" t="str">
        <f t="shared" si="223"/>
        <v>土</v>
      </c>
      <c r="R238" s="22" t="str">
        <f t="shared" si="223"/>
        <v>日</v>
      </c>
      <c r="S238" s="22" t="str">
        <f t="shared" si="223"/>
        <v>月</v>
      </c>
      <c r="T238" s="22" t="str">
        <f t="shared" si="223"/>
        <v>火</v>
      </c>
      <c r="U238" s="22" t="str">
        <f t="shared" si="223"/>
        <v>水</v>
      </c>
      <c r="V238" s="22" t="str">
        <f t="shared" si="223"/>
        <v>木</v>
      </c>
      <c r="W238" s="22" t="str">
        <f t="shared" si="223"/>
        <v>金</v>
      </c>
      <c r="X238" s="22" t="str">
        <f t="shared" si="223"/>
        <v>土</v>
      </c>
      <c r="Y238" s="22" t="str">
        <f t="shared" si="223"/>
        <v>日</v>
      </c>
      <c r="Z238" s="22" t="str">
        <f t="shared" si="223"/>
        <v>月</v>
      </c>
      <c r="AA238" s="22" t="str">
        <f t="shared" si="223"/>
        <v>火</v>
      </c>
      <c r="AB238" s="22" t="str">
        <f t="shared" si="223"/>
        <v>水</v>
      </c>
      <c r="AC238" s="22" t="str">
        <f t="shared" si="223"/>
        <v>木</v>
      </c>
      <c r="AD238" s="22" t="str">
        <f t="shared" si="223"/>
        <v>金</v>
      </c>
      <c r="AE238" s="22" t="str">
        <f t="shared" si="223"/>
        <v>土</v>
      </c>
      <c r="AF238" s="22" t="str">
        <f t="shared" si="223"/>
        <v>日</v>
      </c>
      <c r="AG238" s="55" t="str">
        <f t="shared" si="223"/>
        <v/>
      </c>
      <c r="AH238" s="81"/>
      <c r="AI238" s="98" t="s">
        <v>45</v>
      </c>
      <c r="AJ238" s="112" t="s">
        <v>19</v>
      </c>
      <c r="AK238" s="116" t="s">
        <v>58</v>
      </c>
      <c r="AL238" s="140" t="s">
        <v>45</v>
      </c>
      <c r="AM238" s="153" t="s">
        <v>22</v>
      </c>
      <c r="AN238" s="167">
        <f>COUNT(C237:AG237)</f>
        <v>30</v>
      </c>
      <c r="AO238" s="171">
        <f>AN238-AH238</f>
        <v>30</v>
      </c>
      <c r="AP238" s="171">
        <f>SUM(AO$8:AO240)</f>
        <v>1083</v>
      </c>
      <c r="AQ238" s="186"/>
      <c r="AR238" s="193"/>
      <c r="AS238" s="3"/>
    </row>
    <row r="239" spans="1:45" s="3" customFormat="1" ht="27" hidden="1" customHeight="1" outlineLevel="1">
      <c r="A239" s="5"/>
      <c r="B239" s="12" t="s">
        <v>11</v>
      </c>
      <c r="C239" s="23" t="str">
        <f>IFERROR(VLOOKUP(C237,祝日一覧!$A:$C,3,FALSE),"")</f>
        <v/>
      </c>
      <c r="D239" s="23" t="str">
        <f>IFERROR(VLOOKUP(D237,祝日一覧!$A:$C,3,FALSE),"")</f>
        <v/>
      </c>
      <c r="E239" s="23" t="str">
        <f>IFERROR(VLOOKUP(E237,祝日一覧!$A:$C,3,FALSE),"")</f>
        <v>文化の日</v>
      </c>
      <c r="F239" s="23" t="str">
        <f>IFERROR(VLOOKUP(F237,祝日一覧!$A:$C,3,FALSE),"")</f>
        <v/>
      </c>
      <c r="G239" s="23" t="str">
        <f>IFERROR(VLOOKUP(G237,祝日一覧!$A:$C,3,FALSE),"")</f>
        <v/>
      </c>
      <c r="H239" s="23" t="str">
        <f>IFERROR(VLOOKUP(H237,祝日一覧!$A:$C,3,FALSE),"")</f>
        <v/>
      </c>
      <c r="I239" s="23" t="str">
        <f>IFERROR(VLOOKUP(I237,祝日一覧!$A:$C,3,FALSE),"")</f>
        <v/>
      </c>
      <c r="J239" s="23" t="str">
        <f>IFERROR(VLOOKUP(J237,祝日一覧!$A:$C,3,FALSE),"")</f>
        <v/>
      </c>
      <c r="K239" s="23" t="str">
        <f>IFERROR(VLOOKUP(K237,祝日一覧!$A:$C,3,FALSE),"")</f>
        <v/>
      </c>
      <c r="L239" s="23" t="str">
        <f>IFERROR(VLOOKUP(L237,祝日一覧!$A:$C,3,FALSE),"")</f>
        <v/>
      </c>
      <c r="M239" s="23" t="str">
        <f>IFERROR(VLOOKUP(M237,祝日一覧!$A:$C,3,FALSE),"")</f>
        <v/>
      </c>
      <c r="N239" s="23" t="str">
        <f>IFERROR(VLOOKUP(N237,祝日一覧!$A:$C,3,FALSE),"")</f>
        <v/>
      </c>
      <c r="O239" s="23" t="str">
        <f>IFERROR(VLOOKUP(O237,祝日一覧!$A:$C,3,FALSE),"")</f>
        <v/>
      </c>
      <c r="P239" s="23" t="str">
        <f>IFERROR(VLOOKUP(P237,祝日一覧!$A:$C,3,FALSE),"")</f>
        <v/>
      </c>
      <c r="Q239" s="23" t="str">
        <f>IFERROR(VLOOKUP(Q237,祝日一覧!$A:$C,3,FALSE),"")</f>
        <v/>
      </c>
      <c r="R239" s="23" t="str">
        <f>IFERROR(VLOOKUP(R237,祝日一覧!$A:$C,3,FALSE),"")</f>
        <v/>
      </c>
      <c r="S239" s="23" t="str">
        <f>IFERROR(VLOOKUP(S237,祝日一覧!$A:$C,3,FALSE),"")</f>
        <v/>
      </c>
      <c r="T239" s="23" t="str">
        <f>IFERROR(VLOOKUP(T237,祝日一覧!$A:$C,3,FALSE),"")</f>
        <v/>
      </c>
      <c r="U239" s="23" t="str">
        <f>IFERROR(VLOOKUP(U237,祝日一覧!$A:$C,3,FALSE),"")</f>
        <v/>
      </c>
      <c r="V239" s="23" t="str">
        <f>IFERROR(VLOOKUP(V237,祝日一覧!$A:$C,3,FALSE),"")</f>
        <v/>
      </c>
      <c r="W239" s="23" t="str">
        <f>IFERROR(VLOOKUP(W237,祝日一覧!$A:$C,3,FALSE),"")</f>
        <v/>
      </c>
      <c r="X239" s="23" t="str">
        <f>IFERROR(VLOOKUP(X237,祝日一覧!$A:$C,3,FALSE),"")</f>
        <v/>
      </c>
      <c r="Y239" s="23" t="str">
        <f>IFERROR(VLOOKUP(Y237,祝日一覧!$A:$C,3,FALSE),"")</f>
        <v>勤労感謝の日</v>
      </c>
      <c r="Z239" s="23" t="str">
        <f>IFERROR(VLOOKUP(Z237,祝日一覧!$A:$C,3,FALSE),"")</f>
        <v>振替休日</v>
      </c>
      <c r="AA239" s="23" t="str">
        <f>IFERROR(VLOOKUP(AA237,祝日一覧!$A:$C,3,FALSE),"")</f>
        <v/>
      </c>
      <c r="AB239" s="23" t="str">
        <f>IFERROR(VLOOKUP(AB237,祝日一覧!$A:$C,3,FALSE),"")</f>
        <v/>
      </c>
      <c r="AC239" s="23" t="str">
        <f>IFERROR(VLOOKUP(AC237,祝日一覧!$A:$C,3,FALSE),"")</f>
        <v/>
      </c>
      <c r="AD239" s="23" t="str">
        <f>IFERROR(VLOOKUP(AD237,祝日一覧!$A:$C,3,FALSE),"")</f>
        <v/>
      </c>
      <c r="AE239" s="23" t="str">
        <f>IFERROR(VLOOKUP(AE237,祝日一覧!$A:$C,3,FALSE),"")</f>
        <v/>
      </c>
      <c r="AF239" s="23" t="str">
        <f>IFERROR(VLOOKUP(AF237,祝日一覧!$A:$C,3,FALSE),"")</f>
        <v/>
      </c>
      <c r="AG239" s="71" t="str">
        <f>IFERROR(VLOOKUP(AG237,祝日一覧!$A:$C,3,FALSE),"")</f>
        <v/>
      </c>
      <c r="AH239" s="81"/>
      <c r="AI239" s="98"/>
      <c r="AJ239" s="112"/>
      <c r="AK239" s="116"/>
      <c r="AL239" s="141"/>
      <c r="AM239" s="154"/>
      <c r="AN239" s="168"/>
      <c r="AO239" s="172"/>
      <c r="AP239" s="172"/>
      <c r="AQ239" s="188"/>
      <c r="AR239" s="194"/>
      <c r="AS239" s="3"/>
    </row>
    <row r="240" spans="1:45" s="3" customFormat="1" ht="20.100000000000001" hidden="1" customHeight="1" outlineLevel="1">
      <c r="A240" s="3"/>
      <c r="B240" s="1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72"/>
      <c r="AH240" s="82"/>
      <c r="AI240" s="99"/>
      <c r="AJ240" s="108" t="e">
        <f>AVERAGE(AJ241:AJ246)</f>
        <v>#DIV/0!</v>
      </c>
      <c r="AK240" s="117" t="e">
        <f>IF(AJ240&gt;=0.285,"達成","未")</f>
        <v>#DIV/0!</v>
      </c>
      <c r="AL240" s="128"/>
      <c r="AM240" s="147">
        <f>AVERAGE(AM241:AM245)</f>
        <v>0.32700421940928265</v>
      </c>
      <c r="AN240" s="165" t="s">
        <v>47</v>
      </c>
      <c r="AO240" s="175" t="s">
        <v>74</v>
      </c>
      <c r="AP240" s="184" t="s">
        <v>64</v>
      </c>
      <c r="AQ240" s="192" t="s">
        <v>62</v>
      </c>
      <c r="AR240" s="192" t="s">
        <v>63</v>
      </c>
      <c r="AS240" s="199" t="s">
        <v>73</v>
      </c>
    </row>
    <row r="241" spans="1:45" s="3" customFormat="1" ht="20.100000000000001" hidden="1" customHeight="1" outlineLevel="1">
      <c r="A241" s="3"/>
      <c r="B241" s="14" t="str">
        <f>IF($R$5&lt;&gt;"",$R$5,"-")</f>
        <v>松江　氏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69"/>
      <c r="AH241" s="84" t="str">
        <f t="shared" ref="AH241:AH246" si="224">IF(B241="-",B241,"手入力")</f>
        <v>手入力</v>
      </c>
      <c r="AI241" s="96">
        <f t="shared" ref="AI241:AI246" si="225">AQ241</f>
        <v>0</v>
      </c>
      <c r="AJ241" s="111" t="str">
        <f t="shared" ref="AJ241:AJ246" si="226">IFERROR(AI241/AO241,"")</f>
        <v/>
      </c>
      <c r="AK241" s="124" t="str">
        <f t="shared" ref="AK241:AK246" si="227">IFERROR(IF(B241="-",B241,IF(AI241/AO241&gt;=0.285,"達成","未")),"-")</f>
        <v>-</v>
      </c>
      <c r="AL241" s="130">
        <f t="shared" ref="AL241:AL246" si="228">AR241</f>
        <v>52</v>
      </c>
      <c r="AM241" s="150">
        <f t="shared" ref="AM241:AM246" si="229">IFERROR(AL241/AP241,"")</f>
        <v>0.32911392405063289</v>
      </c>
      <c r="AN241" s="163">
        <f>COUNT(C237:AG237)</f>
        <v>30</v>
      </c>
      <c r="AO241" s="173">
        <f t="shared" ref="AO241:AO246" si="230">IF(OR(B241="-",B241=""),0,IFERROR(AN241-AH241,))</f>
        <v>0</v>
      </c>
      <c r="AP241" s="173">
        <f t="shared" ref="AP241:AP246" si="231">AO241+AP229</f>
        <v>158</v>
      </c>
      <c r="AQ241" s="172">
        <f t="shared" ref="AQ241:AQ246" si="232">COUNTIF(C241:AG241,"○")</f>
        <v>0</v>
      </c>
      <c r="AR241" s="172">
        <f t="shared" ref="AR241:AR246" si="233">AR229+AQ241</f>
        <v>52</v>
      </c>
      <c r="AS241" s="200">
        <f>IF(AS242&gt;=1,0,IF(SUM(AO241:AO246)=0,1,IF(AK240="達成",1,0)))</f>
        <v>0</v>
      </c>
    </row>
    <row r="242" spans="1:45" s="3" customFormat="1" ht="20.100000000000001" hidden="1" customHeight="1" outlineLevel="1">
      <c r="A242" s="3"/>
      <c r="B242" s="15" t="str">
        <f>IF($S$5&lt;&gt;"",$S$5,"-")</f>
        <v>大田　氏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55"/>
      <c r="AH242" s="78" t="str">
        <f t="shared" si="224"/>
        <v>手入力</v>
      </c>
      <c r="AI242" s="97">
        <f t="shared" si="225"/>
        <v>0</v>
      </c>
      <c r="AJ242" s="109" t="str">
        <f t="shared" si="226"/>
        <v/>
      </c>
      <c r="AK242" s="119" t="str">
        <f t="shared" si="227"/>
        <v>-</v>
      </c>
      <c r="AL242" s="131">
        <f t="shared" si="228"/>
        <v>51</v>
      </c>
      <c r="AM242" s="149">
        <f t="shared" si="229"/>
        <v>0.32278481012658228</v>
      </c>
      <c r="AN242" s="163">
        <f>COUNT(C237:AG237)</f>
        <v>30</v>
      </c>
      <c r="AO242" s="173">
        <f t="shared" si="230"/>
        <v>0</v>
      </c>
      <c r="AP242" s="173">
        <f t="shared" si="231"/>
        <v>158</v>
      </c>
      <c r="AQ242" s="173">
        <f t="shared" si="232"/>
        <v>0</v>
      </c>
      <c r="AR242" s="173">
        <f t="shared" si="233"/>
        <v>51</v>
      </c>
      <c r="AS242" s="3">
        <f>COUNTIF(AH241:AH246,"手入力")</f>
        <v>3</v>
      </c>
    </row>
    <row r="243" spans="1:45" s="3" customFormat="1" ht="20.100000000000001" hidden="1" customHeight="1" outlineLevel="1">
      <c r="A243" s="3"/>
      <c r="B243" s="15" t="str">
        <f>IF($T$5&lt;&gt;"",$T$5,"-")</f>
        <v>浜田　氏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55"/>
      <c r="AH243" s="78" t="str">
        <f t="shared" si="224"/>
        <v>手入力</v>
      </c>
      <c r="AI243" s="97">
        <f t="shared" si="225"/>
        <v>0</v>
      </c>
      <c r="AJ243" s="109" t="str">
        <f t="shared" si="226"/>
        <v/>
      </c>
      <c r="AK243" s="119" t="str">
        <f t="shared" si="227"/>
        <v>-</v>
      </c>
      <c r="AL243" s="131">
        <f t="shared" si="228"/>
        <v>52</v>
      </c>
      <c r="AM243" s="149">
        <f t="shared" si="229"/>
        <v>0.32911392405063289</v>
      </c>
      <c r="AN243" s="163">
        <f>COUNT(C237:AG237)</f>
        <v>30</v>
      </c>
      <c r="AO243" s="173">
        <f t="shared" si="230"/>
        <v>0</v>
      </c>
      <c r="AP243" s="173">
        <f t="shared" si="231"/>
        <v>158</v>
      </c>
      <c r="AQ243" s="173">
        <f t="shared" si="232"/>
        <v>0</v>
      </c>
      <c r="AR243" s="173">
        <f t="shared" si="233"/>
        <v>52</v>
      </c>
      <c r="AS243" s="3"/>
    </row>
    <row r="244" spans="1:45" s="3" customFormat="1" ht="20.100000000000001" hidden="1" customHeight="1" outlineLevel="1">
      <c r="A244" s="3"/>
      <c r="B244" s="15" t="str">
        <f>IF($U$5&lt;&gt;"",$U$5,"-")</f>
        <v>-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55"/>
      <c r="AH244" s="78" t="str">
        <f t="shared" si="224"/>
        <v>-</v>
      </c>
      <c r="AI244" s="97">
        <f t="shared" si="225"/>
        <v>0</v>
      </c>
      <c r="AJ244" s="109" t="str">
        <f t="shared" si="226"/>
        <v/>
      </c>
      <c r="AK244" s="119" t="str">
        <f t="shared" si="227"/>
        <v>-</v>
      </c>
      <c r="AL244" s="131">
        <f t="shared" si="228"/>
        <v>0</v>
      </c>
      <c r="AM244" s="149" t="str">
        <f t="shared" si="229"/>
        <v/>
      </c>
      <c r="AN244" s="163">
        <f>COUNT(C237:AG237)</f>
        <v>30</v>
      </c>
      <c r="AO244" s="173">
        <f t="shared" si="230"/>
        <v>0</v>
      </c>
      <c r="AP244" s="173">
        <f t="shared" si="231"/>
        <v>0</v>
      </c>
      <c r="AQ244" s="173">
        <f t="shared" si="232"/>
        <v>0</v>
      </c>
      <c r="AR244" s="173">
        <f t="shared" si="233"/>
        <v>0</v>
      </c>
      <c r="AS244" s="3"/>
    </row>
    <row r="245" spans="1:45" s="3" customFormat="1" ht="20.100000000000001" hidden="1" customHeight="1" outlineLevel="1">
      <c r="A245" s="3"/>
      <c r="B245" s="15" t="str">
        <f>IF($V$5&lt;&gt;"",$V$5,"-")</f>
        <v>-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55"/>
      <c r="AH245" s="78" t="str">
        <f t="shared" si="224"/>
        <v>-</v>
      </c>
      <c r="AI245" s="97">
        <f t="shared" si="225"/>
        <v>0</v>
      </c>
      <c r="AJ245" s="109" t="str">
        <f t="shared" si="226"/>
        <v/>
      </c>
      <c r="AK245" s="119" t="str">
        <f t="shared" si="227"/>
        <v>-</v>
      </c>
      <c r="AL245" s="131">
        <f t="shared" si="228"/>
        <v>0</v>
      </c>
      <c r="AM245" s="149" t="str">
        <f t="shared" si="229"/>
        <v/>
      </c>
      <c r="AN245" s="163">
        <f>COUNT(C237:AG237)</f>
        <v>30</v>
      </c>
      <c r="AO245" s="173">
        <f t="shared" si="230"/>
        <v>0</v>
      </c>
      <c r="AP245" s="173">
        <f t="shared" si="231"/>
        <v>0</v>
      </c>
      <c r="AQ245" s="173">
        <f t="shared" si="232"/>
        <v>0</v>
      </c>
      <c r="AR245" s="173">
        <f t="shared" si="233"/>
        <v>0</v>
      </c>
      <c r="AS245" s="3"/>
    </row>
    <row r="246" spans="1:45" s="3" customFormat="1" ht="20.100000000000001" hidden="1" customHeight="1" outlineLevel="1">
      <c r="A246" s="3"/>
      <c r="B246" s="16" t="str">
        <f>IF($W$5&lt;&gt;"",$W$5,"-")</f>
        <v>-</v>
      </c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70"/>
      <c r="AH246" s="79" t="str">
        <f t="shared" si="224"/>
        <v>-</v>
      </c>
      <c r="AI246" s="99">
        <f t="shared" si="225"/>
        <v>0</v>
      </c>
      <c r="AJ246" s="108" t="str">
        <f t="shared" si="226"/>
        <v/>
      </c>
      <c r="AK246" s="117" t="str">
        <f t="shared" si="227"/>
        <v>-</v>
      </c>
      <c r="AL246" s="133">
        <f t="shared" si="228"/>
        <v>0</v>
      </c>
      <c r="AM246" s="147" t="str">
        <f t="shared" si="229"/>
        <v/>
      </c>
      <c r="AN246" s="163">
        <f>COUNT(C237:AG237)</f>
        <v>30</v>
      </c>
      <c r="AO246" s="173">
        <f t="shared" si="230"/>
        <v>0</v>
      </c>
      <c r="AP246" s="173">
        <f t="shared" si="231"/>
        <v>0</v>
      </c>
      <c r="AQ246" s="173">
        <f t="shared" si="232"/>
        <v>0</v>
      </c>
      <c r="AR246" s="173">
        <f t="shared" si="233"/>
        <v>0</v>
      </c>
      <c r="AS246" s="3"/>
    </row>
    <row r="247" spans="1:45" ht="14.25" hidden="1" outlineLevel="1">
      <c r="AR247" s="4"/>
    </row>
    <row r="248" spans="1:45" s="3" customFormat="1" ht="12.95" hidden="1" customHeight="1" outlineLevel="1">
      <c r="A248" s="1"/>
      <c r="B248" s="10" t="s">
        <v>6</v>
      </c>
      <c r="C248" s="20">
        <f>DATE(YEAR(C236),MONTH(C236)+1,DAY(C236))</f>
        <v>45992</v>
      </c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80" t="s">
        <v>31</v>
      </c>
      <c r="AI248" s="96" t="s">
        <v>20</v>
      </c>
      <c r="AJ248" s="105"/>
      <c r="AK248" s="114"/>
      <c r="AL248" s="138" t="s">
        <v>15</v>
      </c>
      <c r="AM248" s="151"/>
      <c r="AN248" s="167" t="s">
        <v>30</v>
      </c>
      <c r="AO248" s="171" t="s">
        <v>33</v>
      </c>
      <c r="AP248" s="181" t="s">
        <v>1</v>
      </c>
      <c r="AQ248" s="187"/>
      <c r="AR248" s="159"/>
      <c r="AS248" s="3"/>
    </row>
    <row r="249" spans="1:45" s="3" customFormat="1" ht="12.95" hidden="1" customHeight="1" outlineLevel="1">
      <c r="A249" s="1"/>
      <c r="B249" s="11" t="s">
        <v>9</v>
      </c>
      <c r="C249" s="21">
        <f>DATE(YEAR(C248),MONTH(C248),DAY(C248))</f>
        <v>45992</v>
      </c>
      <c r="D249" s="21">
        <f t="shared" ref="D249:AG249" si="234">IF(MONTH(DATE(YEAR(C249),MONTH(C249),DAY(C249)+1))=MONTH($C248),DATE(YEAR(C249),MONTH(C249),DAY(C249)+1),"")</f>
        <v>45993</v>
      </c>
      <c r="E249" s="21">
        <f t="shared" si="234"/>
        <v>45994</v>
      </c>
      <c r="F249" s="32">
        <f t="shared" si="234"/>
        <v>45995</v>
      </c>
      <c r="G249" s="21">
        <f t="shared" si="234"/>
        <v>45996</v>
      </c>
      <c r="H249" s="21">
        <f t="shared" si="234"/>
        <v>45997</v>
      </c>
      <c r="I249" s="21">
        <f t="shared" si="234"/>
        <v>45998</v>
      </c>
      <c r="J249" s="21">
        <f t="shared" si="234"/>
        <v>45999</v>
      </c>
      <c r="K249" s="21">
        <f t="shared" si="234"/>
        <v>46000</v>
      </c>
      <c r="L249" s="21">
        <f t="shared" si="234"/>
        <v>46001</v>
      </c>
      <c r="M249" s="21">
        <f t="shared" si="234"/>
        <v>46002</v>
      </c>
      <c r="N249" s="21">
        <f t="shared" si="234"/>
        <v>46003</v>
      </c>
      <c r="O249" s="21">
        <f t="shared" si="234"/>
        <v>46004</v>
      </c>
      <c r="P249" s="21">
        <f t="shared" si="234"/>
        <v>46005</v>
      </c>
      <c r="Q249" s="21">
        <f t="shared" si="234"/>
        <v>46006</v>
      </c>
      <c r="R249" s="21">
        <f t="shared" si="234"/>
        <v>46007</v>
      </c>
      <c r="S249" s="21">
        <f t="shared" si="234"/>
        <v>46008</v>
      </c>
      <c r="T249" s="21">
        <f t="shared" si="234"/>
        <v>46009</v>
      </c>
      <c r="U249" s="21">
        <f t="shared" si="234"/>
        <v>46010</v>
      </c>
      <c r="V249" s="21">
        <f t="shared" si="234"/>
        <v>46011</v>
      </c>
      <c r="W249" s="21">
        <f t="shared" si="234"/>
        <v>46012</v>
      </c>
      <c r="X249" s="21">
        <f t="shared" si="234"/>
        <v>46013</v>
      </c>
      <c r="Y249" s="21">
        <f t="shared" si="234"/>
        <v>46014</v>
      </c>
      <c r="Z249" s="21">
        <f t="shared" si="234"/>
        <v>46015</v>
      </c>
      <c r="AA249" s="21">
        <f t="shared" si="234"/>
        <v>46016</v>
      </c>
      <c r="AB249" s="21">
        <f t="shared" si="234"/>
        <v>46017</v>
      </c>
      <c r="AC249" s="21">
        <f t="shared" si="234"/>
        <v>46018</v>
      </c>
      <c r="AD249" s="21">
        <f t="shared" si="234"/>
        <v>46019</v>
      </c>
      <c r="AE249" s="21">
        <f t="shared" si="234"/>
        <v>46020</v>
      </c>
      <c r="AF249" s="21">
        <f t="shared" si="234"/>
        <v>46021</v>
      </c>
      <c r="AG249" s="67">
        <f t="shared" si="234"/>
        <v>46022</v>
      </c>
      <c r="AH249" s="81"/>
      <c r="AI249" s="97"/>
      <c r="AJ249" s="106"/>
      <c r="AK249" s="115"/>
      <c r="AL249" s="139"/>
      <c r="AM249" s="152"/>
      <c r="AN249" s="168"/>
      <c r="AO249" s="172"/>
      <c r="AP249" s="182"/>
      <c r="AQ249" s="187"/>
      <c r="AR249" s="159"/>
      <c r="AS249" s="3"/>
    </row>
    <row r="250" spans="1:45" s="3" customFormat="1" ht="12.95" hidden="1" customHeight="1" outlineLevel="1">
      <c r="A250" s="1"/>
      <c r="B250" s="11" t="s">
        <v>3</v>
      </c>
      <c r="C250" s="22" t="str">
        <f t="shared" ref="C250:AG250" si="235">TEXT(C249,"aaa")</f>
        <v>月</v>
      </c>
      <c r="D250" s="22" t="str">
        <f t="shared" si="235"/>
        <v>火</v>
      </c>
      <c r="E250" s="22" t="str">
        <f t="shared" si="235"/>
        <v>水</v>
      </c>
      <c r="F250" s="33" t="str">
        <f t="shared" si="235"/>
        <v>木</v>
      </c>
      <c r="G250" s="22" t="str">
        <f t="shared" si="235"/>
        <v>金</v>
      </c>
      <c r="H250" s="22" t="str">
        <f t="shared" si="235"/>
        <v>土</v>
      </c>
      <c r="I250" s="22" t="str">
        <f t="shared" si="235"/>
        <v>日</v>
      </c>
      <c r="J250" s="22" t="str">
        <f t="shared" si="235"/>
        <v>月</v>
      </c>
      <c r="K250" s="22" t="str">
        <f t="shared" si="235"/>
        <v>火</v>
      </c>
      <c r="L250" s="22" t="str">
        <f t="shared" si="235"/>
        <v>水</v>
      </c>
      <c r="M250" s="22" t="str">
        <f t="shared" si="235"/>
        <v>木</v>
      </c>
      <c r="N250" s="22" t="str">
        <f t="shared" si="235"/>
        <v>金</v>
      </c>
      <c r="O250" s="22" t="str">
        <f t="shared" si="235"/>
        <v>土</v>
      </c>
      <c r="P250" s="22" t="str">
        <f t="shared" si="235"/>
        <v>日</v>
      </c>
      <c r="Q250" s="22" t="str">
        <f t="shared" si="235"/>
        <v>月</v>
      </c>
      <c r="R250" s="22" t="str">
        <f t="shared" si="235"/>
        <v>火</v>
      </c>
      <c r="S250" s="22" t="str">
        <f t="shared" si="235"/>
        <v>水</v>
      </c>
      <c r="T250" s="22" t="str">
        <f t="shared" si="235"/>
        <v>木</v>
      </c>
      <c r="U250" s="22" t="str">
        <f t="shared" si="235"/>
        <v>金</v>
      </c>
      <c r="V250" s="22" t="str">
        <f t="shared" si="235"/>
        <v>土</v>
      </c>
      <c r="W250" s="22" t="str">
        <f t="shared" si="235"/>
        <v>日</v>
      </c>
      <c r="X250" s="22" t="str">
        <f t="shared" si="235"/>
        <v>月</v>
      </c>
      <c r="Y250" s="22" t="str">
        <f t="shared" si="235"/>
        <v>火</v>
      </c>
      <c r="Z250" s="22" t="str">
        <f t="shared" si="235"/>
        <v>水</v>
      </c>
      <c r="AA250" s="22" t="str">
        <f t="shared" si="235"/>
        <v>木</v>
      </c>
      <c r="AB250" s="22" t="str">
        <f t="shared" si="235"/>
        <v>金</v>
      </c>
      <c r="AC250" s="22" t="str">
        <f t="shared" si="235"/>
        <v>土</v>
      </c>
      <c r="AD250" s="22" t="str">
        <f t="shared" si="235"/>
        <v>日</v>
      </c>
      <c r="AE250" s="22" t="str">
        <f t="shared" si="235"/>
        <v>月</v>
      </c>
      <c r="AF250" s="22" t="str">
        <f t="shared" si="235"/>
        <v>火</v>
      </c>
      <c r="AG250" s="55" t="str">
        <f t="shared" si="235"/>
        <v>水</v>
      </c>
      <c r="AH250" s="81"/>
      <c r="AI250" s="98" t="s">
        <v>45</v>
      </c>
      <c r="AJ250" s="112" t="s">
        <v>19</v>
      </c>
      <c r="AK250" s="116" t="s">
        <v>58</v>
      </c>
      <c r="AL250" s="140" t="s">
        <v>45</v>
      </c>
      <c r="AM250" s="153" t="s">
        <v>22</v>
      </c>
      <c r="AN250" s="167">
        <f>COUNT(C249:AG249)</f>
        <v>31</v>
      </c>
      <c r="AO250" s="171">
        <f>AN250-AH250</f>
        <v>31</v>
      </c>
      <c r="AP250" s="171">
        <f>SUM(AO$8:AO252)</f>
        <v>1114</v>
      </c>
      <c r="AQ250" s="186"/>
      <c r="AR250" s="193"/>
      <c r="AS250" s="3"/>
    </row>
    <row r="251" spans="1:45" s="3" customFormat="1" ht="27" hidden="1" customHeight="1" outlineLevel="1">
      <c r="A251" s="5"/>
      <c r="B251" s="12" t="s">
        <v>11</v>
      </c>
      <c r="C251" s="23" t="str">
        <f>IFERROR(VLOOKUP(C249,祝日一覧!$A:$C,3,FALSE),"")</f>
        <v/>
      </c>
      <c r="D251" s="23" t="str">
        <f>IFERROR(VLOOKUP(D249,祝日一覧!$A:$C,3,FALSE),"")</f>
        <v/>
      </c>
      <c r="E251" s="23" t="str">
        <f>IFERROR(VLOOKUP(E249,祝日一覧!$A:$C,3,FALSE),"")</f>
        <v/>
      </c>
      <c r="F251" s="23" t="str">
        <f>IFERROR(VLOOKUP(F249,祝日一覧!$A:$C,3,FALSE),"")</f>
        <v/>
      </c>
      <c r="G251" s="23" t="str">
        <f>IFERROR(VLOOKUP(G249,祝日一覧!$A:$C,3,FALSE),"")</f>
        <v/>
      </c>
      <c r="H251" s="23" t="str">
        <f>IFERROR(VLOOKUP(H249,祝日一覧!$A:$C,3,FALSE),"")</f>
        <v/>
      </c>
      <c r="I251" s="23" t="str">
        <f>IFERROR(VLOOKUP(I249,祝日一覧!$A:$C,3,FALSE),"")</f>
        <v/>
      </c>
      <c r="J251" s="23" t="str">
        <f>IFERROR(VLOOKUP(J249,祝日一覧!$A:$C,3,FALSE),"")</f>
        <v/>
      </c>
      <c r="K251" s="23" t="str">
        <f>IFERROR(VLOOKUP(K249,祝日一覧!$A:$C,3,FALSE),"")</f>
        <v/>
      </c>
      <c r="L251" s="23" t="str">
        <f>IFERROR(VLOOKUP(L249,祝日一覧!$A:$C,3,FALSE),"")</f>
        <v/>
      </c>
      <c r="M251" s="23" t="str">
        <f>IFERROR(VLOOKUP(M249,祝日一覧!$A:$C,3,FALSE),"")</f>
        <v/>
      </c>
      <c r="N251" s="23" t="str">
        <f>IFERROR(VLOOKUP(N249,祝日一覧!$A:$C,3,FALSE),"")</f>
        <v/>
      </c>
      <c r="O251" s="23" t="str">
        <f>IFERROR(VLOOKUP(O249,祝日一覧!$A:$C,3,FALSE),"")</f>
        <v/>
      </c>
      <c r="P251" s="23" t="str">
        <f>IFERROR(VLOOKUP(P249,祝日一覧!$A:$C,3,FALSE),"")</f>
        <v/>
      </c>
      <c r="Q251" s="23" t="str">
        <f>IFERROR(VLOOKUP(Q249,祝日一覧!$A:$C,3,FALSE),"")</f>
        <v/>
      </c>
      <c r="R251" s="23" t="str">
        <f>IFERROR(VLOOKUP(R249,祝日一覧!$A:$C,3,FALSE),"")</f>
        <v/>
      </c>
      <c r="S251" s="23" t="str">
        <f>IFERROR(VLOOKUP(S249,祝日一覧!$A:$C,3,FALSE),"")</f>
        <v/>
      </c>
      <c r="T251" s="23" t="str">
        <f>IFERROR(VLOOKUP(T249,祝日一覧!$A:$C,3,FALSE),"")</f>
        <v/>
      </c>
      <c r="U251" s="23" t="str">
        <f>IFERROR(VLOOKUP(U249,祝日一覧!$A:$C,3,FALSE),"")</f>
        <v/>
      </c>
      <c r="V251" s="23" t="str">
        <f>IFERROR(VLOOKUP(V249,祝日一覧!$A:$C,3,FALSE),"")</f>
        <v/>
      </c>
      <c r="W251" s="23" t="str">
        <f>IFERROR(VLOOKUP(W249,祝日一覧!$A:$C,3,FALSE),"")</f>
        <v/>
      </c>
      <c r="X251" s="23" t="str">
        <f>IFERROR(VLOOKUP(X249,祝日一覧!$A:$C,3,FALSE),"")</f>
        <v/>
      </c>
      <c r="Y251" s="23" t="str">
        <f>IFERROR(VLOOKUP(Y249,祝日一覧!$A:$C,3,FALSE),"")</f>
        <v/>
      </c>
      <c r="Z251" s="23" t="str">
        <f>IFERROR(VLOOKUP(Z249,祝日一覧!$A:$C,3,FALSE),"")</f>
        <v/>
      </c>
      <c r="AA251" s="23" t="str">
        <f>IFERROR(VLOOKUP(AA249,祝日一覧!$A:$C,3,FALSE),"")</f>
        <v/>
      </c>
      <c r="AB251" s="23" t="str">
        <f>IFERROR(VLOOKUP(AB249,祝日一覧!$A:$C,3,FALSE),"")</f>
        <v/>
      </c>
      <c r="AC251" s="23" t="str">
        <f>IFERROR(VLOOKUP(AC249,祝日一覧!$A:$C,3,FALSE),"")</f>
        <v/>
      </c>
      <c r="AD251" s="23" t="str">
        <f>IFERROR(VLOOKUP(AD249,祝日一覧!$A:$C,3,FALSE),"")</f>
        <v/>
      </c>
      <c r="AE251" s="23" t="str">
        <f>IFERROR(VLOOKUP(AE249,祝日一覧!$A:$C,3,FALSE),"")</f>
        <v>年末年始休暇</v>
      </c>
      <c r="AF251" s="23" t="str">
        <f>IFERROR(VLOOKUP(AF249,祝日一覧!$A:$C,3,FALSE),"")</f>
        <v>年末年始休暇</v>
      </c>
      <c r="AG251" s="71" t="str">
        <f>IFERROR(VLOOKUP(AG249,祝日一覧!$A:$C,3,FALSE),"")</f>
        <v>年末年始休暇</v>
      </c>
      <c r="AH251" s="81"/>
      <c r="AI251" s="98"/>
      <c r="AJ251" s="112"/>
      <c r="AK251" s="116"/>
      <c r="AL251" s="141"/>
      <c r="AM251" s="154"/>
      <c r="AN251" s="168"/>
      <c r="AO251" s="172"/>
      <c r="AP251" s="172"/>
      <c r="AQ251" s="188"/>
      <c r="AR251" s="194"/>
      <c r="AS251" s="3"/>
    </row>
    <row r="252" spans="1:45" s="3" customFormat="1" ht="20.100000000000001" hidden="1" customHeight="1" outlineLevel="1">
      <c r="A252" s="3"/>
      <c r="B252" s="1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2"/>
      <c r="AH252" s="82"/>
      <c r="AI252" s="99"/>
      <c r="AJ252" s="108" t="e">
        <f>AVERAGE(AJ253:AJ258)</f>
        <v>#DIV/0!</v>
      </c>
      <c r="AK252" s="117" t="e">
        <f>IF(AJ252&gt;=0.285,"達成","未")</f>
        <v>#DIV/0!</v>
      </c>
      <c r="AL252" s="128"/>
      <c r="AM252" s="147">
        <f>AVERAGE(AM253:AM257)</f>
        <v>0.32700421940928265</v>
      </c>
      <c r="AN252" s="165" t="s">
        <v>47</v>
      </c>
      <c r="AO252" s="175" t="s">
        <v>74</v>
      </c>
      <c r="AP252" s="184" t="s">
        <v>64</v>
      </c>
      <c r="AQ252" s="192" t="s">
        <v>62</v>
      </c>
      <c r="AR252" s="192" t="s">
        <v>63</v>
      </c>
      <c r="AS252" s="199" t="s">
        <v>73</v>
      </c>
    </row>
    <row r="253" spans="1:45" s="3" customFormat="1" ht="20.100000000000001" hidden="1" customHeight="1" outlineLevel="1">
      <c r="A253" s="3"/>
      <c r="B253" s="14" t="str">
        <f>IF($R$5&lt;&gt;"",$R$5,"-")</f>
        <v>松江　氏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69"/>
      <c r="AH253" s="84" t="str">
        <f t="shared" ref="AH253:AH258" si="236">IF(B253="-",B253,"手入力")</f>
        <v>手入力</v>
      </c>
      <c r="AI253" s="96">
        <f t="shared" ref="AI253:AI258" si="237">AQ253</f>
        <v>0</v>
      </c>
      <c r="AJ253" s="111" t="str">
        <f t="shared" ref="AJ253:AJ258" si="238">IFERROR(AI253/AO253,"")</f>
        <v/>
      </c>
      <c r="AK253" s="124" t="str">
        <f t="shared" ref="AK253:AK258" si="239">IFERROR(IF(B253="-",B253,IF(AI253/AO253&gt;=0.285,"達成","未")),"-")</f>
        <v>-</v>
      </c>
      <c r="AL253" s="130">
        <f t="shared" ref="AL253:AL258" si="240">AR253</f>
        <v>52</v>
      </c>
      <c r="AM253" s="150">
        <f t="shared" ref="AM253:AM258" si="241">IFERROR(AL253/AP253,"")</f>
        <v>0.32911392405063289</v>
      </c>
      <c r="AN253" s="163">
        <f>COUNT(C249:AG249)</f>
        <v>31</v>
      </c>
      <c r="AO253" s="173">
        <f t="shared" ref="AO253:AO258" si="242">IF(OR(B253="-",B253=""),0,IFERROR(AN253-AH253,))</f>
        <v>0</v>
      </c>
      <c r="AP253" s="173">
        <f t="shared" ref="AP253:AP258" si="243">AO253+AP241</f>
        <v>158</v>
      </c>
      <c r="AQ253" s="172">
        <f t="shared" ref="AQ253:AQ258" si="244">COUNTIF(C253:AG253,"○")</f>
        <v>0</v>
      </c>
      <c r="AR253" s="172">
        <f t="shared" ref="AR253:AR258" si="245">AR241+AQ253</f>
        <v>52</v>
      </c>
      <c r="AS253" s="200">
        <f>IF(AS254&gt;=1,0,IF(SUM(AO253:AO258)=0,1,IF(AK252="達成",1,0)))</f>
        <v>0</v>
      </c>
    </row>
    <row r="254" spans="1:45" s="3" customFormat="1" ht="20.100000000000001" hidden="1" customHeight="1" outlineLevel="1">
      <c r="A254" s="3"/>
      <c r="B254" s="15" t="str">
        <f>IF($S$5&lt;&gt;"",$S$5,"-")</f>
        <v>大田　氏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55"/>
      <c r="AH254" s="78" t="str">
        <f t="shared" si="236"/>
        <v>手入力</v>
      </c>
      <c r="AI254" s="97">
        <f t="shared" si="237"/>
        <v>0</v>
      </c>
      <c r="AJ254" s="109" t="str">
        <f t="shared" si="238"/>
        <v/>
      </c>
      <c r="AK254" s="119" t="str">
        <f t="shared" si="239"/>
        <v>-</v>
      </c>
      <c r="AL254" s="131">
        <f t="shared" si="240"/>
        <v>51</v>
      </c>
      <c r="AM254" s="149">
        <f t="shared" si="241"/>
        <v>0.32278481012658228</v>
      </c>
      <c r="AN254" s="163">
        <f>COUNT(C249:AG249)</f>
        <v>31</v>
      </c>
      <c r="AO254" s="173">
        <f t="shared" si="242"/>
        <v>0</v>
      </c>
      <c r="AP254" s="173">
        <f t="shared" si="243"/>
        <v>158</v>
      </c>
      <c r="AQ254" s="173">
        <f t="shared" si="244"/>
        <v>0</v>
      </c>
      <c r="AR254" s="173">
        <f t="shared" si="245"/>
        <v>51</v>
      </c>
      <c r="AS254" s="3">
        <f>COUNTIF(AH253:AH258,"手入力")</f>
        <v>3</v>
      </c>
    </row>
    <row r="255" spans="1:45" s="3" customFormat="1" ht="20.100000000000001" hidden="1" customHeight="1" outlineLevel="1">
      <c r="A255" s="3"/>
      <c r="B255" s="15" t="str">
        <f>IF($T$5&lt;&gt;"",$T$5,"-")</f>
        <v>浜田　氏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55"/>
      <c r="AH255" s="78" t="str">
        <f t="shared" si="236"/>
        <v>手入力</v>
      </c>
      <c r="AI255" s="97">
        <f t="shared" si="237"/>
        <v>0</v>
      </c>
      <c r="AJ255" s="109" t="str">
        <f t="shared" si="238"/>
        <v/>
      </c>
      <c r="AK255" s="119" t="str">
        <f t="shared" si="239"/>
        <v>-</v>
      </c>
      <c r="AL255" s="131">
        <f t="shared" si="240"/>
        <v>52</v>
      </c>
      <c r="AM255" s="149">
        <f t="shared" si="241"/>
        <v>0.32911392405063289</v>
      </c>
      <c r="AN255" s="163">
        <f>COUNT(C249:AG249)</f>
        <v>31</v>
      </c>
      <c r="AO255" s="173">
        <f t="shared" si="242"/>
        <v>0</v>
      </c>
      <c r="AP255" s="173">
        <f t="shared" si="243"/>
        <v>158</v>
      </c>
      <c r="AQ255" s="173">
        <f t="shared" si="244"/>
        <v>0</v>
      </c>
      <c r="AR255" s="173">
        <f t="shared" si="245"/>
        <v>52</v>
      </c>
      <c r="AS255" s="3"/>
    </row>
    <row r="256" spans="1:45" s="3" customFormat="1" ht="20.100000000000001" hidden="1" customHeight="1" outlineLevel="1">
      <c r="A256" s="3"/>
      <c r="B256" s="15" t="str">
        <f>IF($U$5&lt;&gt;"",$U$5,"-")</f>
        <v>-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55"/>
      <c r="AH256" s="78" t="str">
        <f t="shared" si="236"/>
        <v>-</v>
      </c>
      <c r="AI256" s="97">
        <f t="shared" si="237"/>
        <v>0</v>
      </c>
      <c r="AJ256" s="109" t="str">
        <f t="shared" si="238"/>
        <v/>
      </c>
      <c r="AK256" s="119" t="str">
        <f t="shared" si="239"/>
        <v>-</v>
      </c>
      <c r="AL256" s="131">
        <f t="shared" si="240"/>
        <v>0</v>
      </c>
      <c r="AM256" s="149" t="str">
        <f t="shared" si="241"/>
        <v/>
      </c>
      <c r="AN256" s="163">
        <f>COUNT(C249:AG249)</f>
        <v>31</v>
      </c>
      <c r="AO256" s="173">
        <f t="shared" si="242"/>
        <v>0</v>
      </c>
      <c r="AP256" s="173">
        <f t="shared" si="243"/>
        <v>0</v>
      </c>
      <c r="AQ256" s="173">
        <f t="shared" si="244"/>
        <v>0</v>
      </c>
      <c r="AR256" s="173">
        <f t="shared" si="245"/>
        <v>0</v>
      </c>
      <c r="AS256" s="3"/>
    </row>
    <row r="257" spans="1:45" s="3" customFormat="1" ht="20.100000000000001" hidden="1" customHeight="1" outlineLevel="1">
      <c r="A257" s="3"/>
      <c r="B257" s="15" t="str">
        <f>IF($V$5&lt;&gt;"",$V$5,"-")</f>
        <v>-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55"/>
      <c r="AH257" s="78" t="str">
        <f t="shared" si="236"/>
        <v>-</v>
      </c>
      <c r="AI257" s="97">
        <f t="shared" si="237"/>
        <v>0</v>
      </c>
      <c r="AJ257" s="109" t="str">
        <f t="shared" si="238"/>
        <v/>
      </c>
      <c r="AK257" s="119" t="str">
        <f t="shared" si="239"/>
        <v>-</v>
      </c>
      <c r="AL257" s="131">
        <f t="shared" si="240"/>
        <v>0</v>
      </c>
      <c r="AM257" s="149" t="str">
        <f t="shared" si="241"/>
        <v/>
      </c>
      <c r="AN257" s="163">
        <f>COUNT(C249:AG249)</f>
        <v>31</v>
      </c>
      <c r="AO257" s="173">
        <f t="shared" si="242"/>
        <v>0</v>
      </c>
      <c r="AP257" s="173">
        <f t="shared" si="243"/>
        <v>0</v>
      </c>
      <c r="AQ257" s="173">
        <f t="shared" si="244"/>
        <v>0</v>
      </c>
      <c r="AR257" s="173">
        <f t="shared" si="245"/>
        <v>0</v>
      </c>
      <c r="AS257" s="3"/>
    </row>
    <row r="258" spans="1:45" s="3" customFormat="1" ht="20.100000000000001" hidden="1" customHeight="1" outlineLevel="1">
      <c r="A258" s="3"/>
      <c r="B258" s="16" t="str">
        <f>IF($W$5&lt;&gt;"",$W$5,"-")</f>
        <v>-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70"/>
      <c r="AH258" s="79" t="str">
        <f t="shared" si="236"/>
        <v>-</v>
      </c>
      <c r="AI258" s="99">
        <f t="shared" si="237"/>
        <v>0</v>
      </c>
      <c r="AJ258" s="108" t="str">
        <f t="shared" si="238"/>
        <v/>
      </c>
      <c r="AK258" s="117" t="str">
        <f t="shared" si="239"/>
        <v>-</v>
      </c>
      <c r="AL258" s="133">
        <f t="shared" si="240"/>
        <v>0</v>
      </c>
      <c r="AM258" s="147" t="str">
        <f t="shared" si="241"/>
        <v/>
      </c>
      <c r="AN258" s="163">
        <f>COUNT(C249:AG249)</f>
        <v>31</v>
      </c>
      <c r="AO258" s="173">
        <f t="shared" si="242"/>
        <v>0</v>
      </c>
      <c r="AP258" s="173">
        <f t="shared" si="243"/>
        <v>0</v>
      </c>
      <c r="AQ258" s="173">
        <f t="shared" si="244"/>
        <v>0</v>
      </c>
      <c r="AR258" s="173">
        <f t="shared" si="245"/>
        <v>0</v>
      </c>
      <c r="AS258" s="3"/>
    </row>
    <row r="259" spans="1:45" ht="14.25" hidden="1" outlineLevel="1">
      <c r="AR259" s="4"/>
    </row>
    <row r="260" spans="1:45" s="3" customFormat="1" ht="12.95" hidden="1" customHeight="1" outlineLevel="1">
      <c r="A260" s="1"/>
      <c r="B260" s="10" t="s">
        <v>6</v>
      </c>
      <c r="C260" s="20">
        <f>DATE(YEAR(C248),MONTH(C248)+1,DAY(C248))</f>
        <v>46023</v>
      </c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80" t="s">
        <v>31</v>
      </c>
      <c r="AI260" s="96" t="s">
        <v>20</v>
      </c>
      <c r="AJ260" s="105"/>
      <c r="AK260" s="114"/>
      <c r="AL260" s="138" t="s">
        <v>15</v>
      </c>
      <c r="AM260" s="151"/>
      <c r="AN260" s="167" t="s">
        <v>30</v>
      </c>
      <c r="AO260" s="171" t="s">
        <v>33</v>
      </c>
      <c r="AP260" s="181" t="s">
        <v>1</v>
      </c>
      <c r="AQ260" s="187"/>
      <c r="AR260" s="159"/>
      <c r="AS260" s="3"/>
    </row>
    <row r="261" spans="1:45" s="3" customFormat="1" ht="12.95" hidden="1" customHeight="1" outlineLevel="1">
      <c r="A261" s="1"/>
      <c r="B261" s="11" t="s">
        <v>9</v>
      </c>
      <c r="C261" s="21">
        <f>DATE(YEAR(C260),MONTH(C260),DAY(C260))</f>
        <v>46023</v>
      </c>
      <c r="D261" s="21">
        <f t="shared" ref="D261:AG261" si="246">IF(MONTH(DATE(YEAR(C261),MONTH(C261),DAY(C261)+1))=MONTH($C260),DATE(YEAR(C261),MONTH(C261),DAY(C261)+1),"")</f>
        <v>46024</v>
      </c>
      <c r="E261" s="21">
        <f t="shared" si="246"/>
        <v>46025</v>
      </c>
      <c r="F261" s="32">
        <f t="shared" si="246"/>
        <v>46026</v>
      </c>
      <c r="G261" s="21">
        <f t="shared" si="246"/>
        <v>46027</v>
      </c>
      <c r="H261" s="21">
        <f t="shared" si="246"/>
        <v>46028</v>
      </c>
      <c r="I261" s="21">
        <f t="shared" si="246"/>
        <v>46029</v>
      </c>
      <c r="J261" s="21">
        <f t="shared" si="246"/>
        <v>46030</v>
      </c>
      <c r="K261" s="21">
        <f t="shared" si="246"/>
        <v>46031</v>
      </c>
      <c r="L261" s="21">
        <f t="shared" si="246"/>
        <v>46032</v>
      </c>
      <c r="M261" s="21">
        <f t="shared" si="246"/>
        <v>46033</v>
      </c>
      <c r="N261" s="21">
        <f t="shared" si="246"/>
        <v>46034</v>
      </c>
      <c r="O261" s="21">
        <f t="shared" si="246"/>
        <v>46035</v>
      </c>
      <c r="P261" s="21">
        <f t="shared" si="246"/>
        <v>46036</v>
      </c>
      <c r="Q261" s="21">
        <f t="shared" si="246"/>
        <v>46037</v>
      </c>
      <c r="R261" s="21">
        <f t="shared" si="246"/>
        <v>46038</v>
      </c>
      <c r="S261" s="21">
        <f t="shared" si="246"/>
        <v>46039</v>
      </c>
      <c r="T261" s="21">
        <f t="shared" si="246"/>
        <v>46040</v>
      </c>
      <c r="U261" s="21">
        <f t="shared" si="246"/>
        <v>46041</v>
      </c>
      <c r="V261" s="21">
        <f t="shared" si="246"/>
        <v>46042</v>
      </c>
      <c r="W261" s="21">
        <f t="shared" si="246"/>
        <v>46043</v>
      </c>
      <c r="X261" s="21">
        <f t="shared" si="246"/>
        <v>46044</v>
      </c>
      <c r="Y261" s="21">
        <f t="shared" si="246"/>
        <v>46045</v>
      </c>
      <c r="Z261" s="21">
        <f t="shared" si="246"/>
        <v>46046</v>
      </c>
      <c r="AA261" s="21">
        <f t="shared" si="246"/>
        <v>46047</v>
      </c>
      <c r="AB261" s="21">
        <f t="shared" si="246"/>
        <v>46048</v>
      </c>
      <c r="AC261" s="21">
        <f t="shared" si="246"/>
        <v>46049</v>
      </c>
      <c r="AD261" s="21">
        <f t="shared" si="246"/>
        <v>46050</v>
      </c>
      <c r="AE261" s="21">
        <f t="shared" si="246"/>
        <v>46051</v>
      </c>
      <c r="AF261" s="21">
        <f t="shared" si="246"/>
        <v>46052</v>
      </c>
      <c r="AG261" s="67">
        <f t="shared" si="246"/>
        <v>46053</v>
      </c>
      <c r="AH261" s="81"/>
      <c r="AI261" s="97"/>
      <c r="AJ261" s="106"/>
      <c r="AK261" s="115"/>
      <c r="AL261" s="139"/>
      <c r="AM261" s="152"/>
      <c r="AN261" s="168"/>
      <c r="AO261" s="172"/>
      <c r="AP261" s="182"/>
      <c r="AQ261" s="187"/>
      <c r="AR261" s="159"/>
      <c r="AS261" s="3"/>
    </row>
    <row r="262" spans="1:45" s="3" customFormat="1" ht="12.95" hidden="1" customHeight="1" outlineLevel="1">
      <c r="A262" s="1"/>
      <c r="B262" s="11" t="s">
        <v>3</v>
      </c>
      <c r="C262" s="22" t="str">
        <f t="shared" ref="C262:AG262" si="247">TEXT(C261,"aaa")</f>
        <v>木</v>
      </c>
      <c r="D262" s="22" t="str">
        <f t="shared" si="247"/>
        <v>金</v>
      </c>
      <c r="E262" s="22" t="str">
        <f t="shared" si="247"/>
        <v>土</v>
      </c>
      <c r="F262" s="33" t="str">
        <f t="shared" si="247"/>
        <v>日</v>
      </c>
      <c r="G262" s="22" t="str">
        <f t="shared" si="247"/>
        <v>月</v>
      </c>
      <c r="H262" s="22" t="str">
        <f t="shared" si="247"/>
        <v>火</v>
      </c>
      <c r="I262" s="22" t="str">
        <f t="shared" si="247"/>
        <v>水</v>
      </c>
      <c r="J262" s="22" t="str">
        <f t="shared" si="247"/>
        <v>木</v>
      </c>
      <c r="K262" s="22" t="str">
        <f t="shared" si="247"/>
        <v>金</v>
      </c>
      <c r="L262" s="22" t="str">
        <f t="shared" si="247"/>
        <v>土</v>
      </c>
      <c r="M262" s="22" t="str">
        <f t="shared" si="247"/>
        <v>日</v>
      </c>
      <c r="N262" s="22" t="str">
        <f t="shared" si="247"/>
        <v>月</v>
      </c>
      <c r="O262" s="22" t="str">
        <f t="shared" si="247"/>
        <v>火</v>
      </c>
      <c r="P262" s="22" t="str">
        <f t="shared" si="247"/>
        <v>水</v>
      </c>
      <c r="Q262" s="22" t="str">
        <f t="shared" si="247"/>
        <v>木</v>
      </c>
      <c r="R262" s="22" t="str">
        <f t="shared" si="247"/>
        <v>金</v>
      </c>
      <c r="S262" s="22" t="str">
        <f t="shared" si="247"/>
        <v>土</v>
      </c>
      <c r="T262" s="22" t="str">
        <f t="shared" si="247"/>
        <v>日</v>
      </c>
      <c r="U262" s="22" t="str">
        <f t="shared" si="247"/>
        <v>月</v>
      </c>
      <c r="V262" s="22" t="str">
        <f t="shared" si="247"/>
        <v>火</v>
      </c>
      <c r="W262" s="22" t="str">
        <f t="shared" si="247"/>
        <v>水</v>
      </c>
      <c r="X262" s="22" t="str">
        <f t="shared" si="247"/>
        <v>木</v>
      </c>
      <c r="Y262" s="22" t="str">
        <f t="shared" si="247"/>
        <v>金</v>
      </c>
      <c r="Z262" s="22" t="str">
        <f t="shared" si="247"/>
        <v>土</v>
      </c>
      <c r="AA262" s="22" t="str">
        <f t="shared" si="247"/>
        <v>日</v>
      </c>
      <c r="AB262" s="22" t="str">
        <f t="shared" si="247"/>
        <v>月</v>
      </c>
      <c r="AC262" s="22" t="str">
        <f t="shared" si="247"/>
        <v>火</v>
      </c>
      <c r="AD262" s="22" t="str">
        <f t="shared" si="247"/>
        <v>水</v>
      </c>
      <c r="AE262" s="22" t="str">
        <f t="shared" si="247"/>
        <v>木</v>
      </c>
      <c r="AF262" s="22" t="str">
        <f t="shared" si="247"/>
        <v>金</v>
      </c>
      <c r="AG262" s="55" t="str">
        <f t="shared" si="247"/>
        <v>土</v>
      </c>
      <c r="AH262" s="81"/>
      <c r="AI262" s="98" t="s">
        <v>45</v>
      </c>
      <c r="AJ262" s="112" t="s">
        <v>19</v>
      </c>
      <c r="AK262" s="116" t="s">
        <v>58</v>
      </c>
      <c r="AL262" s="140" t="s">
        <v>45</v>
      </c>
      <c r="AM262" s="153" t="s">
        <v>22</v>
      </c>
      <c r="AN262" s="167">
        <f>COUNT(C261:AG261)</f>
        <v>31</v>
      </c>
      <c r="AO262" s="171">
        <f>AN262-AH262</f>
        <v>31</v>
      </c>
      <c r="AP262" s="171">
        <f>SUM(AO$8:AO264)</f>
        <v>1145</v>
      </c>
      <c r="AQ262" s="186"/>
      <c r="AR262" s="193"/>
      <c r="AS262" s="3"/>
    </row>
    <row r="263" spans="1:45" s="3" customFormat="1" ht="27" hidden="1" customHeight="1" outlineLevel="1">
      <c r="A263" s="5"/>
      <c r="B263" s="12" t="s">
        <v>11</v>
      </c>
      <c r="C263" s="23" t="str">
        <f>IFERROR(VLOOKUP(C261,祝日一覧!$A:$C,3,FALSE),"")</f>
        <v>元日</v>
      </c>
      <c r="D263" s="23" t="str">
        <f>IFERROR(VLOOKUP(D261,祝日一覧!$A:$C,3,FALSE),"")</f>
        <v>年末年始休暇</v>
      </c>
      <c r="E263" s="23" t="str">
        <f>IFERROR(VLOOKUP(E261,祝日一覧!$A:$C,3,FALSE),"")</f>
        <v>年末年始休暇</v>
      </c>
      <c r="F263" s="23" t="str">
        <f>IFERROR(VLOOKUP(F261,祝日一覧!$A:$C,3,FALSE),"")</f>
        <v/>
      </c>
      <c r="G263" s="23" t="str">
        <f>IFERROR(VLOOKUP(G261,祝日一覧!$A:$C,3,FALSE),"")</f>
        <v/>
      </c>
      <c r="H263" s="23" t="str">
        <f>IFERROR(VLOOKUP(H261,祝日一覧!$A:$C,3,FALSE),"")</f>
        <v/>
      </c>
      <c r="I263" s="23" t="str">
        <f>IFERROR(VLOOKUP(I261,祝日一覧!$A:$C,3,FALSE),"")</f>
        <v/>
      </c>
      <c r="J263" s="23" t="str">
        <f>IFERROR(VLOOKUP(J261,祝日一覧!$A:$C,3,FALSE),"")</f>
        <v/>
      </c>
      <c r="K263" s="23" t="str">
        <f>IFERROR(VLOOKUP(K261,祝日一覧!$A:$C,3,FALSE),"")</f>
        <v/>
      </c>
      <c r="L263" s="23" t="str">
        <f>IFERROR(VLOOKUP(L261,祝日一覧!$A:$C,3,FALSE),"")</f>
        <v/>
      </c>
      <c r="M263" s="23" t="str">
        <f>IFERROR(VLOOKUP(M261,祝日一覧!$A:$C,3,FALSE),"")</f>
        <v/>
      </c>
      <c r="N263" s="23" t="str">
        <f>IFERROR(VLOOKUP(N261,祝日一覧!$A:$C,3,FALSE),"")</f>
        <v>成人の日</v>
      </c>
      <c r="O263" s="23" t="str">
        <f>IFERROR(VLOOKUP(O261,祝日一覧!$A:$C,3,FALSE),"")</f>
        <v/>
      </c>
      <c r="P263" s="23" t="str">
        <f>IFERROR(VLOOKUP(P261,祝日一覧!$A:$C,3,FALSE),"")</f>
        <v/>
      </c>
      <c r="Q263" s="23" t="str">
        <f>IFERROR(VLOOKUP(Q261,祝日一覧!$A:$C,3,FALSE),"")</f>
        <v/>
      </c>
      <c r="R263" s="23" t="str">
        <f>IFERROR(VLOOKUP(R261,祝日一覧!$A:$C,3,FALSE),"")</f>
        <v/>
      </c>
      <c r="S263" s="23" t="str">
        <f>IFERROR(VLOOKUP(S261,祝日一覧!$A:$C,3,FALSE),"")</f>
        <v/>
      </c>
      <c r="T263" s="23" t="str">
        <f>IFERROR(VLOOKUP(T261,祝日一覧!$A:$C,3,FALSE),"")</f>
        <v/>
      </c>
      <c r="U263" s="23" t="str">
        <f>IFERROR(VLOOKUP(U261,祝日一覧!$A:$C,3,FALSE),"")</f>
        <v/>
      </c>
      <c r="V263" s="23" t="str">
        <f>IFERROR(VLOOKUP(V261,祝日一覧!$A:$C,3,FALSE),"")</f>
        <v/>
      </c>
      <c r="W263" s="23" t="str">
        <f>IFERROR(VLOOKUP(W261,祝日一覧!$A:$C,3,FALSE),"")</f>
        <v/>
      </c>
      <c r="X263" s="23" t="str">
        <f>IFERROR(VLOOKUP(X261,祝日一覧!$A:$C,3,FALSE),"")</f>
        <v/>
      </c>
      <c r="Y263" s="23" t="str">
        <f>IFERROR(VLOOKUP(Y261,祝日一覧!$A:$C,3,FALSE),"")</f>
        <v/>
      </c>
      <c r="Z263" s="23" t="str">
        <f>IFERROR(VLOOKUP(Z261,祝日一覧!$A:$C,3,FALSE),"")</f>
        <v/>
      </c>
      <c r="AA263" s="23" t="str">
        <f>IFERROR(VLOOKUP(AA261,祝日一覧!$A:$C,3,FALSE),"")</f>
        <v/>
      </c>
      <c r="AB263" s="23" t="str">
        <f>IFERROR(VLOOKUP(AB261,祝日一覧!$A:$C,3,FALSE),"")</f>
        <v/>
      </c>
      <c r="AC263" s="23" t="str">
        <f>IFERROR(VLOOKUP(AC261,祝日一覧!$A:$C,3,FALSE),"")</f>
        <v/>
      </c>
      <c r="AD263" s="23" t="str">
        <f>IFERROR(VLOOKUP(AD261,祝日一覧!$A:$C,3,FALSE),"")</f>
        <v/>
      </c>
      <c r="AE263" s="23" t="str">
        <f>IFERROR(VLOOKUP(AE261,祝日一覧!$A:$C,3,FALSE),"")</f>
        <v/>
      </c>
      <c r="AF263" s="23" t="str">
        <f>IFERROR(VLOOKUP(AF261,祝日一覧!$A:$C,3,FALSE),"")</f>
        <v/>
      </c>
      <c r="AG263" s="71" t="str">
        <f>IFERROR(VLOOKUP(AG261,祝日一覧!$A:$C,3,FALSE),"")</f>
        <v/>
      </c>
      <c r="AH263" s="81"/>
      <c r="AI263" s="98"/>
      <c r="AJ263" s="112"/>
      <c r="AK263" s="116"/>
      <c r="AL263" s="141"/>
      <c r="AM263" s="154"/>
      <c r="AN263" s="168"/>
      <c r="AO263" s="172"/>
      <c r="AP263" s="172"/>
      <c r="AQ263" s="188"/>
      <c r="AR263" s="194"/>
      <c r="AS263" s="3"/>
    </row>
    <row r="264" spans="1:45" s="3" customFormat="1" ht="20.100000000000001" hidden="1" customHeight="1" outlineLevel="1">
      <c r="A264" s="3"/>
      <c r="B264" s="1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72"/>
      <c r="AH264" s="82"/>
      <c r="AI264" s="99"/>
      <c r="AJ264" s="108" t="e">
        <f>AVERAGE(AJ265:AJ270)</f>
        <v>#DIV/0!</v>
      </c>
      <c r="AK264" s="117" t="e">
        <f>IF(AJ264&gt;=0.285,"達成","未")</f>
        <v>#DIV/0!</v>
      </c>
      <c r="AL264" s="128"/>
      <c r="AM264" s="147">
        <f>AVERAGE(AM265:AM269)</f>
        <v>0.32700421940928265</v>
      </c>
      <c r="AN264" s="165" t="s">
        <v>47</v>
      </c>
      <c r="AO264" s="175" t="s">
        <v>74</v>
      </c>
      <c r="AP264" s="184" t="s">
        <v>64</v>
      </c>
      <c r="AQ264" s="192" t="s">
        <v>62</v>
      </c>
      <c r="AR264" s="192" t="s">
        <v>63</v>
      </c>
      <c r="AS264" s="199" t="s">
        <v>73</v>
      </c>
    </row>
    <row r="265" spans="1:45" s="3" customFormat="1" ht="20.100000000000001" hidden="1" customHeight="1" outlineLevel="1">
      <c r="A265" s="3"/>
      <c r="B265" s="14" t="str">
        <f>IF($R$5&lt;&gt;"",$R$5,"-")</f>
        <v>松江　氏</v>
      </c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69"/>
      <c r="AH265" s="84" t="str">
        <f t="shared" ref="AH265:AH270" si="248">IF(B265="-",B265,"手入力")</f>
        <v>手入力</v>
      </c>
      <c r="AI265" s="96">
        <f t="shared" ref="AI265:AI270" si="249">AQ265</f>
        <v>0</v>
      </c>
      <c r="AJ265" s="111" t="str">
        <f t="shared" ref="AJ265:AJ270" si="250">IFERROR(AI265/AO265,"")</f>
        <v/>
      </c>
      <c r="AK265" s="124" t="str">
        <f t="shared" ref="AK265:AK270" si="251">IFERROR(IF(B265="-",B265,IF(AI265/AO265&gt;=0.285,"達成","未")),"-")</f>
        <v>-</v>
      </c>
      <c r="AL265" s="130">
        <f t="shared" ref="AL265:AL270" si="252">AR265</f>
        <v>52</v>
      </c>
      <c r="AM265" s="150">
        <f t="shared" ref="AM265:AM270" si="253">IFERROR(AL265/AP265,"")</f>
        <v>0.32911392405063289</v>
      </c>
      <c r="AN265" s="163">
        <f>COUNT(C261:AG261)</f>
        <v>31</v>
      </c>
      <c r="AO265" s="173">
        <f t="shared" ref="AO265:AO270" si="254">IF(OR(B265="-",B265=""),0,IFERROR(AN265-AH265,))</f>
        <v>0</v>
      </c>
      <c r="AP265" s="173">
        <f t="shared" ref="AP265:AP270" si="255">AO265+AP253</f>
        <v>158</v>
      </c>
      <c r="AQ265" s="172">
        <f t="shared" ref="AQ265:AQ270" si="256">COUNTIF(C265:AG265,"○")</f>
        <v>0</v>
      </c>
      <c r="AR265" s="172">
        <f t="shared" ref="AR265:AR270" si="257">AR253+AQ265</f>
        <v>52</v>
      </c>
      <c r="AS265" s="200">
        <f>IF(AS266&gt;=1,0,IF(SUM(AO265:AO270)=0,1,IF(AK264="達成",1,0)))</f>
        <v>0</v>
      </c>
    </row>
    <row r="266" spans="1:45" s="3" customFormat="1" ht="20.100000000000001" hidden="1" customHeight="1" outlineLevel="1">
      <c r="A266" s="3"/>
      <c r="B266" s="15" t="str">
        <f>IF($S$5&lt;&gt;"",$S$5,"-")</f>
        <v>大田　氏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55"/>
      <c r="AH266" s="78" t="str">
        <f t="shared" si="248"/>
        <v>手入力</v>
      </c>
      <c r="AI266" s="97">
        <f t="shared" si="249"/>
        <v>0</v>
      </c>
      <c r="AJ266" s="109" t="str">
        <f t="shared" si="250"/>
        <v/>
      </c>
      <c r="AK266" s="119" t="str">
        <f t="shared" si="251"/>
        <v>-</v>
      </c>
      <c r="AL266" s="131">
        <f t="shared" si="252"/>
        <v>51</v>
      </c>
      <c r="AM266" s="149">
        <f t="shared" si="253"/>
        <v>0.32278481012658228</v>
      </c>
      <c r="AN266" s="163">
        <f>COUNT(C261:AG261)</f>
        <v>31</v>
      </c>
      <c r="AO266" s="173">
        <f t="shared" si="254"/>
        <v>0</v>
      </c>
      <c r="AP266" s="173">
        <f t="shared" si="255"/>
        <v>158</v>
      </c>
      <c r="AQ266" s="173">
        <f t="shared" si="256"/>
        <v>0</v>
      </c>
      <c r="AR266" s="173">
        <f t="shared" si="257"/>
        <v>51</v>
      </c>
      <c r="AS266" s="3">
        <f>COUNTIF(AH265:AH270,"手入力")</f>
        <v>3</v>
      </c>
    </row>
    <row r="267" spans="1:45" s="3" customFormat="1" ht="20.100000000000001" hidden="1" customHeight="1" outlineLevel="1">
      <c r="A267" s="3"/>
      <c r="B267" s="15" t="str">
        <f>IF($T$5&lt;&gt;"",$T$5,"-")</f>
        <v>浜田　氏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55"/>
      <c r="AH267" s="78" t="str">
        <f t="shared" si="248"/>
        <v>手入力</v>
      </c>
      <c r="AI267" s="97">
        <f t="shared" si="249"/>
        <v>0</v>
      </c>
      <c r="AJ267" s="109" t="str">
        <f t="shared" si="250"/>
        <v/>
      </c>
      <c r="AK267" s="119" t="str">
        <f t="shared" si="251"/>
        <v>-</v>
      </c>
      <c r="AL267" s="131">
        <f t="shared" si="252"/>
        <v>52</v>
      </c>
      <c r="AM267" s="149">
        <f t="shared" si="253"/>
        <v>0.32911392405063289</v>
      </c>
      <c r="AN267" s="163">
        <f>COUNT(C261:AG261)</f>
        <v>31</v>
      </c>
      <c r="AO267" s="173">
        <f t="shared" si="254"/>
        <v>0</v>
      </c>
      <c r="AP267" s="173">
        <f t="shared" si="255"/>
        <v>158</v>
      </c>
      <c r="AQ267" s="173">
        <f t="shared" si="256"/>
        <v>0</v>
      </c>
      <c r="AR267" s="173">
        <f t="shared" si="257"/>
        <v>52</v>
      </c>
      <c r="AS267" s="3"/>
    </row>
    <row r="268" spans="1:45" s="3" customFormat="1" ht="20.100000000000001" hidden="1" customHeight="1" outlineLevel="1">
      <c r="A268" s="3"/>
      <c r="B268" s="15" t="str">
        <f>IF($U$5&lt;&gt;"",$U$5,"-")</f>
        <v>-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55"/>
      <c r="AH268" s="78" t="str">
        <f t="shared" si="248"/>
        <v>-</v>
      </c>
      <c r="AI268" s="97">
        <f t="shared" si="249"/>
        <v>0</v>
      </c>
      <c r="AJ268" s="109" t="str">
        <f t="shared" si="250"/>
        <v/>
      </c>
      <c r="AK268" s="119" t="str">
        <f t="shared" si="251"/>
        <v>-</v>
      </c>
      <c r="AL268" s="131">
        <f t="shared" si="252"/>
        <v>0</v>
      </c>
      <c r="AM268" s="149" t="str">
        <f t="shared" si="253"/>
        <v/>
      </c>
      <c r="AN268" s="163">
        <f>COUNT(C261:AG261)</f>
        <v>31</v>
      </c>
      <c r="AO268" s="173">
        <f t="shared" si="254"/>
        <v>0</v>
      </c>
      <c r="AP268" s="173">
        <f t="shared" si="255"/>
        <v>0</v>
      </c>
      <c r="AQ268" s="173">
        <f t="shared" si="256"/>
        <v>0</v>
      </c>
      <c r="AR268" s="173">
        <f t="shared" si="257"/>
        <v>0</v>
      </c>
      <c r="AS268" s="3"/>
    </row>
    <row r="269" spans="1:45" s="3" customFormat="1" ht="20.100000000000001" hidden="1" customHeight="1" outlineLevel="1">
      <c r="A269" s="3"/>
      <c r="B269" s="15" t="str">
        <f>IF($V$5&lt;&gt;"",$V$5,"-")</f>
        <v>-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55"/>
      <c r="AH269" s="78" t="str">
        <f t="shared" si="248"/>
        <v>-</v>
      </c>
      <c r="AI269" s="97">
        <f t="shared" si="249"/>
        <v>0</v>
      </c>
      <c r="AJ269" s="109" t="str">
        <f t="shared" si="250"/>
        <v/>
      </c>
      <c r="AK269" s="119" t="str">
        <f t="shared" si="251"/>
        <v>-</v>
      </c>
      <c r="AL269" s="131">
        <f t="shared" si="252"/>
        <v>0</v>
      </c>
      <c r="AM269" s="149" t="str">
        <f t="shared" si="253"/>
        <v/>
      </c>
      <c r="AN269" s="163">
        <f>COUNT(C261:AG261)</f>
        <v>31</v>
      </c>
      <c r="AO269" s="173">
        <f t="shared" si="254"/>
        <v>0</v>
      </c>
      <c r="AP269" s="173">
        <f t="shared" si="255"/>
        <v>0</v>
      </c>
      <c r="AQ269" s="173">
        <f t="shared" si="256"/>
        <v>0</v>
      </c>
      <c r="AR269" s="173">
        <f t="shared" si="257"/>
        <v>0</v>
      </c>
      <c r="AS269" s="3"/>
    </row>
    <row r="270" spans="1:45" s="3" customFormat="1" ht="20.100000000000001" hidden="1" customHeight="1" outlineLevel="1">
      <c r="A270" s="3"/>
      <c r="B270" s="16" t="str">
        <f>IF($W$5&lt;&gt;"",$W$5,"-")</f>
        <v>-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70"/>
      <c r="AH270" s="79" t="str">
        <f t="shared" si="248"/>
        <v>-</v>
      </c>
      <c r="AI270" s="99">
        <f t="shared" si="249"/>
        <v>0</v>
      </c>
      <c r="AJ270" s="108" t="str">
        <f t="shared" si="250"/>
        <v/>
      </c>
      <c r="AK270" s="117" t="str">
        <f t="shared" si="251"/>
        <v>-</v>
      </c>
      <c r="AL270" s="133">
        <f t="shared" si="252"/>
        <v>0</v>
      </c>
      <c r="AM270" s="147" t="str">
        <f t="shared" si="253"/>
        <v/>
      </c>
      <c r="AN270" s="163">
        <f>COUNT(C261:AG261)</f>
        <v>31</v>
      </c>
      <c r="AO270" s="173">
        <f t="shared" si="254"/>
        <v>0</v>
      </c>
      <c r="AP270" s="173">
        <f t="shared" si="255"/>
        <v>0</v>
      </c>
      <c r="AQ270" s="173">
        <f t="shared" si="256"/>
        <v>0</v>
      </c>
      <c r="AR270" s="173">
        <f t="shared" si="257"/>
        <v>0</v>
      </c>
      <c r="AS270" s="3"/>
    </row>
    <row r="271" spans="1:45" ht="14.25" hidden="1" outlineLevel="1">
      <c r="AR271" s="4"/>
    </row>
    <row r="272" spans="1:45" s="3" customFormat="1" ht="12.95" hidden="1" customHeight="1" outlineLevel="1">
      <c r="A272" s="1"/>
      <c r="B272" s="10" t="s">
        <v>6</v>
      </c>
      <c r="C272" s="20">
        <f>DATE(YEAR(C260),MONTH(C260)+1,DAY(C260))</f>
        <v>46054</v>
      </c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80" t="s">
        <v>31</v>
      </c>
      <c r="AI272" s="96" t="s">
        <v>20</v>
      </c>
      <c r="AJ272" s="105"/>
      <c r="AK272" s="114"/>
      <c r="AL272" s="138" t="s">
        <v>15</v>
      </c>
      <c r="AM272" s="151"/>
      <c r="AN272" s="167" t="s">
        <v>30</v>
      </c>
      <c r="AO272" s="171" t="s">
        <v>33</v>
      </c>
      <c r="AP272" s="181" t="s">
        <v>1</v>
      </c>
      <c r="AQ272" s="187"/>
      <c r="AR272" s="159"/>
      <c r="AS272" s="3"/>
    </row>
    <row r="273" spans="1:45" s="3" customFormat="1" ht="12.95" hidden="1" customHeight="1" outlineLevel="1">
      <c r="A273" s="1"/>
      <c r="B273" s="11" t="s">
        <v>9</v>
      </c>
      <c r="C273" s="21">
        <f>DATE(YEAR(C272),MONTH(C272),DAY(C272))</f>
        <v>46054</v>
      </c>
      <c r="D273" s="21">
        <f t="shared" ref="D273:AG273" si="258">IF(MONTH(DATE(YEAR(C273),MONTH(C273),DAY(C273)+1))=MONTH($C272),DATE(YEAR(C273),MONTH(C273),DAY(C273)+1),"")</f>
        <v>46055</v>
      </c>
      <c r="E273" s="21">
        <f t="shared" si="258"/>
        <v>46056</v>
      </c>
      <c r="F273" s="32">
        <f t="shared" si="258"/>
        <v>46057</v>
      </c>
      <c r="G273" s="21">
        <f t="shared" si="258"/>
        <v>46058</v>
      </c>
      <c r="H273" s="21">
        <f t="shared" si="258"/>
        <v>46059</v>
      </c>
      <c r="I273" s="21">
        <f t="shared" si="258"/>
        <v>46060</v>
      </c>
      <c r="J273" s="21">
        <f t="shared" si="258"/>
        <v>46061</v>
      </c>
      <c r="K273" s="21">
        <f t="shared" si="258"/>
        <v>46062</v>
      </c>
      <c r="L273" s="21">
        <f t="shared" si="258"/>
        <v>46063</v>
      </c>
      <c r="M273" s="21">
        <f t="shared" si="258"/>
        <v>46064</v>
      </c>
      <c r="N273" s="21">
        <f t="shared" si="258"/>
        <v>46065</v>
      </c>
      <c r="O273" s="21">
        <f t="shared" si="258"/>
        <v>46066</v>
      </c>
      <c r="P273" s="21">
        <f t="shared" si="258"/>
        <v>46067</v>
      </c>
      <c r="Q273" s="21">
        <f t="shared" si="258"/>
        <v>46068</v>
      </c>
      <c r="R273" s="21">
        <f t="shared" si="258"/>
        <v>46069</v>
      </c>
      <c r="S273" s="21">
        <f t="shared" si="258"/>
        <v>46070</v>
      </c>
      <c r="T273" s="21">
        <f t="shared" si="258"/>
        <v>46071</v>
      </c>
      <c r="U273" s="21">
        <f t="shared" si="258"/>
        <v>46072</v>
      </c>
      <c r="V273" s="21">
        <f t="shared" si="258"/>
        <v>46073</v>
      </c>
      <c r="W273" s="21">
        <f t="shared" si="258"/>
        <v>46074</v>
      </c>
      <c r="X273" s="21">
        <f t="shared" si="258"/>
        <v>46075</v>
      </c>
      <c r="Y273" s="21">
        <f t="shared" si="258"/>
        <v>46076</v>
      </c>
      <c r="Z273" s="21">
        <f t="shared" si="258"/>
        <v>46077</v>
      </c>
      <c r="AA273" s="21">
        <f t="shared" si="258"/>
        <v>46078</v>
      </c>
      <c r="AB273" s="21">
        <f t="shared" si="258"/>
        <v>46079</v>
      </c>
      <c r="AC273" s="21">
        <f t="shared" si="258"/>
        <v>46080</v>
      </c>
      <c r="AD273" s="21">
        <f t="shared" si="258"/>
        <v>46081</v>
      </c>
      <c r="AE273" s="21" t="str">
        <f t="shared" si="258"/>
        <v/>
      </c>
      <c r="AF273" s="21" t="e">
        <f t="shared" si="258"/>
        <v>#VALUE!</v>
      </c>
      <c r="AG273" s="67" t="e">
        <f t="shared" si="258"/>
        <v>#VALUE!</v>
      </c>
      <c r="AH273" s="81"/>
      <c r="AI273" s="97"/>
      <c r="AJ273" s="106"/>
      <c r="AK273" s="115"/>
      <c r="AL273" s="139"/>
      <c r="AM273" s="152"/>
      <c r="AN273" s="168"/>
      <c r="AO273" s="172"/>
      <c r="AP273" s="182"/>
      <c r="AQ273" s="187"/>
      <c r="AR273" s="159"/>
      <c r="AS273" s="3"/>
    </row>
    <row r="274" spans="1:45" s="3" customFormat="1" ht="12.95" hidden="1" customHeight="1" outlineLevel="1">
      <c r="A274" s="1"/>
      <c r="B274" s="11" t="s">
        <v>3</v>
      </c>
      <c r="C274" s="22" t="str">
        <f t="shared" ref="C274:AG274" si="259">TEXT(C273,"aaa")</f>
        <v>日</v>
      </c>
      <c r="D274" s="22" t="str">
        <f t="shared" si="259"/>
        <v>月</v>
      </c>
      <c r="E274" s="22" t="str">
        <f t="shared" si="259"/>
        <v>火</v>
      </c>
      <c r="F274" s="33" t="str">
        <f t="shared" si="259"/>
        <v>水</v>
      </c>
      <c r="G274" s="22" t="str">
        <f t="shared" si="259"/>
        <v>木</v>
      </c>
      <c r="H274" s="22" t="str">
        <f t="shared" si="259"/>
        <v>金</v>
      </c>
      <c r="I274" s="22" t="str">
        <f t="shared" si="259"/>
        <v>土</v>
      </c>
      <c r="J274" s="22" t="str">
        <f t="shared" si="259"/>
        <v>日</v>
      </c>
      <c r="K274" s="22" t="str">
        <f t="shared" si="259"/>
        <v>月</v>
      </c>
      <c r="L274" s="22" t="str">
        <f t="shared" si="259"/>
        <v>火</v>
      </c>
      <c r="M274" s="22" t="str">
        <f t="shared" si="259"/>
        <v>水</v>
      </c>
      <c r="N274" s="22" t="str">
        <f t="shared" si="259"/>
        <v>木</v>
      </c>
      <c r="O274" s="22" t="str">
        <f t="shared" si="259"/>
        <v>金</v>
      </c>
      <c r="P274" s="22" t="str">
        <f t="shared" si="259"/>
        <v>土</v>
      </c>
      <c r="Q274" s="22" t="str">
        <f t="shared" si="259"/>
        <v>日</v>
      </c>
      <c r="R274" s="22" t="str">
        <f t="shared" si="259"/>
        <v>月</v>
      </c>
      <c r="S274" s="22" t="str">
        <f t="shared" si="259"/>
        <v>火</v>
      </c>
      <c r="T274" s="22" t="str">
        <f t="shared" si="259"/>
        <v>水</v>
      </c>
      <c r="U274" s="22" t="str">
        <f t="shared" si="259"/>
        <v>木</v>
      </c>
      <c r="V274" s="22" t="str">
        <f t="shared" si="259"/>
        <v>金</v>
      </c>
      <c r="W274" s="22" t="str">
        <f t="shared" si="259"/>
        <v>土</v>
      </c>
      <c r="X274" s="22" t="str">
        <f t="shared" si="259"/>
        <v>日</v>
      </c>
      <c r="Y274" s="22" t="str">
        <f t="shared" si="259"/>
        <v>月</v>
      </c>
      <c r="Z274" s="22" t="str">
        <f t="shared" si="259"/>
        <v>火</v>
      </c>
      <c r="AA274" s="22" t="str">
        <f t="shared" si="259"/>
        <v>水</v>
      </c>
      <c r="AB274" s="22" t="str">
        <f t="shared" si="259"/>
        <v>木</v>
      </c>
      <c r="AC274" s="22" t="str">
        <f t="shared" si="259"/>
        <v>金</v>
      </c>
      <c r="AD274" s="22" t="str">
        <f t="shared" si="259"/>
        <v>土</v>
      </c>
      <c r="AE274" s="22" t="str">
        <f t="shared" si="259"/>
        <v/>
      </c>
      <c r="AF274" s="22" t="e">
        <f t="shared" si="259"/>
        <v>#VALUE!</v>
      </c>
      <c r="AG274" s="55" t="e">
        <f t="shared" si="259"/>
        <v>#VALUE!</v>
      </c>
      <c r="AH274" s="81"/>
      <c r="AI274" s="98" t="s">
        <v>45</v>
      </c>
      <c r="AJ274" s="112" t="s">
        <v>19</v>
      </c>
      <c r="AK274" s="116" t="s">
        <v>58</v>
      </c>
      <c r="AL274" s="140" t="s">
        <v>45</v>
      </c>
      <c r="AM274" s="153" t="s">
        <v>22</v>
      </c>
      <c r="AN274" s="167">
        <f>COUNT(C273:AG273)</f>
        <v>28</v>
      </c>
      <c r="AO274" s="171">
        <f>AN274-AH274</f>
        <v>28</v>
      </c>
      <c r="AP274" s="171">
        <f>SUM(AO$8:AO276)</f>
        <v>1173</v>
      </c>
      <c r="AQ274" s="186"/>
      <c r="AR274" s="193"/>
      <c r="AS274" s="3"/>
    </row>
    <row r="275" spans="1:45" s="3" customFormat="1" ht="27" hidden="1" customHeight="1" outlineLevel="1">
      <c r="A275" s="5"/>
      <c r="B275" s="12" t="s">
        <v>11</v>
      </c>
      <c r="C275" s="23" t="str">
        <f>IFERROR(VLOOKUP(C273,祝日一覧!$A:$C,3,FALSE),"")</f>
        <v/>
      </c>
      <c r="D275" s="23" t="str">
        <f>IFERROR(VLOOKUP(D273,祝日一覧!$A:$C,3,FALSE),"")</f>
        <v/>
      </c>
      <c r="E275" s="23" t="str">
        <f>IFERROR(VLOOKUP(E273,祝日一覧!$A:$C,3,FALSE),"")</f>
        <v/>
      </c>
      <c r="F275" s="23" t="str">
        <f>IFERROR(VLOOKUP(F273,祝日一覧!$A:$C,3,FALSE),"")</f>
        <v/>
      </c>
      <c r="G275" s="23" t="str">
        <f>IFERROR(VLOOKUP(G273,祝日一覧!$A:$C,3,FALSE),"")</f>
        <v/>
      </c>
      <c r="H275" s="23" t="str">
        <f>IFERROR(VLOOKUP(H273,祝日一覧!$A:$C,3,FALSE),"")</f>
        <v/>
      </c>
      <c r="I275" s="23" t="str">
        <f>IFERROR(VLOOKUP(I273,祝日一覧!$A:$C,3,FALSE),"")</f>
        <v/>
      </c>
      <c r="J275" s="23" t="str">
        <f>IFERROR(VLOOKUP(J273,祝日一覧!$A:$C,3,FALSE),"")</f>
        <v/>
      </c>
      <c r="K275" s="23" t="str">
        <f>IFERROR(VLOOKUP(K273,祝日一覧!$A:$C,3,FALSE),"")</f>
        <v/>
      </c>
      <c r="L275" s="23" t="str">
        <f>IFERROR(VLOOKUP(L273,祝日一覧!$A:$C,3,FALSE),"")</f>
        <v/>
      </c>
      <c r="M275" s="23" t="str">
        <f>IFERROR(VLOOKUP(M273,祝日一覧!$A:$C,3,FALSE),"")</f>
        <v>建国記念の日</v>
      </c>
      <c r="N275" s="23" t="str">
        <f>IFERROR(VLOOKUP(N273,祝日一覧!$A:$C,3,FALSE),"")</f>
        <v/>
      </c>
      <c r="O275" s="23" t="str">
        <f>IFERROR(VLOOKUP(O273,祝日一覧!$A:$C,3,FALSE),"")</f>
        <v/>
      </c>
      <c r="P275" s="23" t="str">
        <f>IFERROR(VLOOKUP(P273,祝日一覧!$A:$C,3,FALSE),"")</f>
        <v/>
      </c>
      <c r="Q275" s="23" t="str">
        <f>IFERROR(VLOOKUP(Q273,祝日一覧!$A:$C,3,FALSE),"")</f>
        <v/>
      </c>
      <c r="R275" s="23" t="str">
        <f>IFERROR(VLOOKUP(R273,祝日一覧!$A:$C,3,FALSE),"")</f>
        <v/>
      </c>
      <c r="S275" s="23" t="str">
        <f>IFERROR(VLOOKUP(S273,祝日一覧!$A:$C,3,FALSE),"")</f>
        <v/>
      </c>
      <c r="T275" s="23" t="str">
        <f>IFERROR(VLOOKUP(T273,祝日一覧!$A:$C,3,FALSE),"")</f>
        <v/>
      </c>
      <c r="U275" s="23" t="str">
        <f>IFERROR(VLOOKUP(U273,祝日一覧!$A:$C,3,FALSE),"")</f>
        <v/>
      </c>
      <c r="V275" s="23" t="str">
        <f>IFERROR(VLOOKUP(V273,祝日一覧!$A:$C,3,FALSE),"")</f>
        <v/>
      </c>
      <c r="W275" s="23" t="str">
        <f>IFERROR(VLOOKUP(W273,祝日一覧!$A:$C,3,FALSE),"")</f>
        <v/>
      </c>
      <c r="X275" s="23" t="str">
        <f>IFERROR(VLOOKUP(X273,祝日一覧!$A:$C,3,FALSE),"")</f>
        <v/>
      </c>
      <c r="Y275" s="23" t="str">
        <f>IFERROR(VLOOKUP(Y273,祝日一覧!$A:$C,3,FALSE),"")</f>
        <v>天皇誕生日</v>
      </c>
      <c r="Z275" s="23" t="str">
        <f>IFERROR(VLOOKUP(Z273,祝日一覧!$A:$C,3,FALSE),"")</f>
        <v/>
      </c>
      <c r="AA275" s="23" t="str">
        <f>IFERROR(VLOOKUP(AA273,祝日一覧!$A:$C,3,FALSE),"")</f>
        <v/>
      </c>
      <c r="AB275" s="23" t="str">
        <f>IFERROR(VLOOKUP(AB273,祝日一覧!$A:$C,3,FALSE),"")</f>
        <v/>
      </c>
      <c r="AC275" s="23" t="str">
        <f>IFERROR(VLOOKUP(AC273,祝日一覧!$A:$C,3,FALSE),"")</f>
        <v/>
      </c>
      <c r="AD275" s="23" t="str">
        <f>IFERROR(VLOOKUP(AD273,祝日一覧!$A:$C,3,FALSE),"")</f>
        <v/>
      </c>
      <c r="AE275" s="23" t="str">
        <f>IFERROR(VLOOKUP(AE273,祝日一覧!$A:$C,3,FALSE),"")</f>
        <v/>
      </c>
      <c r="AF275" s="23" t="str">
        <f>IFERROR(VLOOKUP(AF273,祝日一覧!$A:$C,3,FALSE),"")</f>
        <v/>
      </c>
      <c r="AG275" s="71" t="str">
        <f>IFERROR(VLOOKUP(AG273,祝日一覧!$A:$C,3,FALSE),"")</f>
        <v/>
      </c>
      <c r="AH275" s="81"/>
      <c r="AI275" s="98"/>
      <c r="AJ275" s="112"/>
      <c r="AK275" s="116"/>
      <c r="AL275" s="141"/>
      <c r="AM275" s="154"/>
      <c r="AN275" s="168"/>
      <c r="AO275" s="172"/>
      <c r="AP275" s="172"/>
      <c r="AQ275" s="188"/>
      <c r="AR275" s="194"/>
      <c r="AS275" s="3"/>
    </row>
    <row r="276" spans="1:45" s="3" customFormat="1" ht="20.100000000000001" hidden="1" customHeight="1" outlineLevel="1">
      <c r="A276" s="3"/>
      <c r="B276" s="1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72"/>
      <c r="AH276" s="82"/>
      <c r="AI276" s="99"/>
      <c r="AJ276" s="108" t="e">
        <f>AVERAGE(AJ277:AJ282)</f>
        <v>#DIV/0!</v>
      </c>
      <c r="AK276" s="117" t="e">
        <f>IF(AJ276&gt;=0.285,"達成","未")</f>
        <v>#DIV/0!</v>
      </c>
      <c r="AL276" s="128"/>
      <c r="AM276" s="147">
        <f>AVERAGE(AM277:AM281)</f>
        <v>0.32700421940928265</v>
      </c>
      <c r="AN276" s="165" t="s">
        <v>47</v>
      </c>
      <c r="AO276" s="175" t="s">
        <v>74</v>
      </c>
      <c r="AP276" s="184" t="s">
        <v>64</v>
      </c>
      <c r="AQ276" s="192" t="s">
        <v>62</v>
      </c>
      <c r="AR276" s="192" t="s">
        <v>63</v>
      </c>
      <c r="AS276" s="199" t="s">
        <v>73</v>
      </c>
    </row>
    <row r="277" spans="1:45" s="3" customFormat="1" ht="20.100000000000001" hidden="1" customHeight="1" outlineLevel="1">
      <c r="A277" s="3"/>
      <c r="B277" s="14" t="str">
        <f>IF($R$5&lt;&gt;"",$R$5,"-")</f>
        <v>松江　氏</v>
      </c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69"/>
      <c r="AH277" s="84" t="str">
        <f t="shared" ref="AH277:AH282" si="260">IF(B277="-",B277,"手入力")</f>
        <v>手入力</v>
      </c>
      <c r="AI277" s="96">
        <f t="shared" ref="AI277:AI282" si="261">AQ277</f>
        <v>0</v>
      </c>
      <c r="AJ277" s="111" t="str">
        <f t="shared" ref="AJ277:AJ282" si="262">IFERROR(AI277/AO277,"")</f>
        <v/>
      </c>
      <c r="AK277" s="124" t="str">
        <f t="shared" ref="AK277:AK282" si="263">IFERROR(IF(B277="-",B277,IF(AI277/AO277&gt;=0.285,"達成","未")),"-")</f>
        <v>-</v>
      </c>
      <c r="AL277" s="130">
        <f t="shared" ref="AL277:AL282" si="264">AR277</f>
        <v>52</v>
      </c>
      <c r="AM277" s="150">
        <f t="shared" ref="AM277:AM282" si="265">IFERROR(AL277/AP277,"")</f>
        <v>0.32911392405063289</v>
      </c>
      <c r="AN277" s="163">
        <f>COUNT(C273:AG273)</f>
        <v>28</v>
      </c>
      <c r="AO277" s="173">
        <f t="shared" ref="AO277:AO282" si="266">IF(OR(B277="-",B277=""),0,IFERROR(AN277-AH277,))</f>
        <v>0</v>
      </c>
      <c r="AP277" s="173">
        <f t="shared" ref="AP277:AP282" si="267">AO277+AP265</f>
        <v>158</v>
      </c>
      <c r="AQ277" s="172">
        <f t="shared" ref="AQ277:AQ282" si="268">COUNTIF(C277:AG277,"○")</f>
        <v>0</v>
      </c>
      <c r="AR277" s="172">
        <f t="shared" ref="AR277:AR282" si="269">AR265+AQ277</f>
        <v>52</v>
      </c>
      <c r="AS277" s="200">
        <f>IF(AS278&gt;=1,0,IF(SUM(AO277:AO282)=0,1,IF(AK276="達成",1,0)))</f>
        <v>0</v>
      </c>
    </row>
    <row r="278" spans="1:45" s="3" customFormat="1" ht="20.100000000000001" hidden="1" customHeight="1" outlineLevel="1">
      <c r="A278" s="3"/>
      <c r="B278" s="15" t="str">
        <f>IF($S$5&lt;&gt;"",$S$5,"-")</f>
        <v>大田　氏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55"/>
      <c r="AH278" s="78" t="str">
        <f t="shared" si="260"/>
        <v>手入力</v>
      </c>
      <c r="AI278" s="97">
        <f t="shared" si="261"/>
        <v>0</v>
      </c>
      <c r="AJ278" s="109" t="str">
        <f t="shared" si="262"/>
        <v/>
      </c>
      <c r="AK278" s="119" t="str">
        <f t="shared" si="263"/>
        <v>-</v>
      </c>
      <c r="AL278" s="131">
        <f t="shared" si="264"/>
        <v>51</v>
      </c>
      <c r="AM278" s="149">
        <f t="shared" si="265"/>
        <v>0.32278481012658228</v>
      </c>
      <c r="AN278" s="163">
        <f>COUNT(C273:AG273)</f>
        <v>28</v>
      </c>
      <c r="AO278" s="173">
        <f t="shared" si="266"/>
        <v>0</v>
      </c>
      <c r="AP278" s="173">
        <f t="shared" si="267"/>
        <v>158</v>
      </c>
      <c r="AQ278" s="173">
        <f t="shared" si="268"/>
        <v>0</v>
      </c>
      <c r="AR278" s="173">
        <f t="shared" si="269"/>
        <v>51</v>
      </c>
      <c r="AS278" s="3">
        <f>COUNTIF(AH277:AH282,"手入力")</f>
        <v>3</v>
      </c>
    </row>
    <row r="279" spans="1:45" s="3" customFormat="1" ht="20.100000000000001" hidden="1" customHeight="1" outlineLevel="1">
      <c r="A279" s="3"/>
      <c r="B279" s="15" t="str">
        <f>IF($T$5&lt;&gt;"",$T$5,"-")</f>
        <v>浜田　氏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55"/>
      <c r="AH279" s="78" t="str">
        <f t="shared" si="260"/>
        <v>手入力</v>
      </c>
      <c r="AI279" s="97">
        <f t="shared" si="261"/>
        <v>0</v>
      </c>
      <c r="AJ279" s="109" t="str">
        <f t="shared" si="262"/>
        <v/>
      </c>
      <c r="AK279" s="119" t="str">
        <f t="shared" si="263"/>
        <v>-</v>
      </c>
      <c r="AL279" s="131">
        <f t="shared" si="264"/>
        <v>52</v>
      </c>
      <c r="AM279" s="149">
        <f t="shared" si="265"/>
        <v>0.32911392405063289</v>
      </c>
      <c r="AN279" s="163">
        <f>COUNT(C273:AG273)</f>
        <v>28</v>
      </c>
      <c r="AO279" s="173">
        <f t="shared" si="266"/>
        <v>0</v>
      </c>
      <c r="AP279" s="173">
        <f t="shared" si="267"/>
        <v>158</v>
      </c>
      <c r="AQ279" s="173">
        <f t="shared" si="268"/>
        <v>0</v>
      </c>
      <c r="AR279" s="173">
        <f t="shared" si="269"/>
        <v>52</v>
      </c>
      <c r="AS279" s="3"/>
    </row>
    <row r="280" spans="1:45" s="3" customFormat="1" ht="20.100000000000001" hidden="1" customHeight="1" outlineLevel="1">
      <c r="A280" s="3"/>
      <c r="B280" s="15" t="str">
        <f>IF($U$5&lt;&gt;"",$U$5,"-")</f>
        <v>-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55"/>
      <c r="AH280" s="78" t="str">
        <f t="shared" si="260"/>
        <v>-</v>
      </c>
      <c r="AI280" s="97">
        <f t="shared" si="261"/>
        <v>0</v>
      </c>
      <c r="AJ280" s="109" t="str">
        <f t="shared" si="262"/>
        <v/>
      </c>
      <c r="AK280" s="119" t="str">
        <f t="shared" si="263"/>
        <v>-</v>
      </c>
      <c r="AL280" s="131">
        <f t="shared" si="264"/>
        <v>0</v>
      </c>
      <c r="AM280" s="149" t="str">
        <f t="shared" si="265"/>
        <v/>
      </c>
      <c r="AN280" s="163">
        <f>COUNT(C273:AG273)</f>
        <v>28</v>
      </c>
      <c r="AO280" s="173">
        <f t="shared" si="266"/>
        <v>0</v>
      </c>
      <c r="AP280" s="173">
        <f t="shared" si="267"/>
        <v>0</v>
      </c>
      <c r="AQ280" s="173">
        <f t="shared" si="268"/>
        <v>0</v>
      </c>
      <c r="AR280" s="173">
        <f t="shared" si="269"/>
        <v>0</v>
      </c>
      <c r="AS280" s="3"/>
    </row>
    <row r="281" spans="1:45" s="3" customFormat="1" ht="20.100000000000001" hidden="1" customHeight="1" outlineLevel="1">
      <c r="A281" s="3"/>
      <c r="B281" s="15" t="str">
        <f>IF($V$5&lt;&gt;"",$V$5,"-")</f>
        <v>-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55"/>
      <c r="AH281" s="78" t="str">
        <f t="shared" si="260"/>
        <v>-</v>
      </c>
      <c r="AI281" s="97">
        <f t="shared" si="261"/>
        <v>0</v>
      </c>
      <c r="AJ281" s="109" t="str">
        <f t="shared" si="262"/>
        <v/>
      </c>
      <c r="AK281" s="119" t="str">
        <f t="shared" si="263"/>
        <v>-</v>
      </c>
      <c r="AL281" s="131">
        <f t="shared" si="264"/>
        <v>0</v>
      </c>
      <c r="AM281" s="149" t="str">
        <f t="shared" si="265"/>
        <v/>
      </c>
      <c r="AN281" s="163">
        <f>COUNT(C273:AG273)</f>
        <v>28</v>
      </c>
      <c r="AO281" s="173">
        <f t="shared" si="266"/>
        <v>0</v>
      </c>
      <c r="AP281" s="173">
        <f t="shared" si="267"/>
        <v>0</v>
      </c>
      <c r="AQ281" s="173">
        <f t="shared" si="268"/>
        <v>0</v>
      </c>
      <c r="AR281" s="173">
        <f t="shared" si="269"/>
        <v>0</v>
      </c>
      <c r="AS281" s="3"/>
    </row>
    <row r="282" spans="1:45" s="3" customFormat="1" ht="20.100000000000001" hidden="1" customHeight="1" outlineLevel="1">
      <c r="A282" s="3"/>
      <c r="B282" s="16" t="str">
        <f>IF($W$5&lt;&gt;"",$W$5,"-")</f>
        <v>-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70"/>
      <c r="AH282" s="79" t="str">
        <f t="shared" si="260"/>
        <v>-</v>
      </c>
      <c r="AI282" s="99">
        <f t="shared" si="261"/>
        <v>0</v>
      </c>
      <c r="AJ282" s="108" t="str">
        <f t="shared" si="262"/>
        <v/>
      </c>
      <c r="AK282" s="117" t="str">
        <f t="shared" si="263"/>
        <v>-</v>
      </c>
      <c r="AL282" s="133">
        <f t="shared" si="264"/>
        <v>0</v>
      </c>
      <c r="AM282" s="147" t="str">
        <f t="shared" si="265"/>
        <v/>
      </c>
      <c r="AN282" s="163">
        <f>COUNT(C273:AG273)</f>
        <v>28</v>
      </c>
      <c r="AO282" s="173">
        <f t="shared" si="266"/>
        <v>0</v>
      </c>
      <c r="AP282" s="173">
        <f t="shared" si="267"/>
        <v>0</v>
      </c>
      <c r="AQ282" s="173">
        <f t="shared" si="268"/>
        <v>0</v>
      </c>
      <c r="AR282" s="173">
        <f t="shared" si="269"/>
        <v>0</v>
      </c>
      <c r="AS282" s="3"/>
    </row>
    <row r="283" spans="1:45" ht="14.25" hidden="1" outlineLevel="1">
      <c r="AR283" s="4"/>
    </row>
    <row r="284" spans="1:45" s="3" customFormat="1" ht="12.95" hidden="1" customHeight="1" outlineLevel="1">
      <c r="A284" s="1"/>
      <c r="B284" s="10" t="s">
        <v>6</v>
      </c>
      <c r="C284" s="20">
        <f>DATE(YEAR(C272),MONTH(C272)+1,DAY(C272))</f>
        <v>46082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80" t="s">
        <v>31</v>
      </c>
      <c r="AI284" s="96" t="s">
        <v>20</v>
      </c>
      <c r="AJ284" s="105"/>
      <c r="AK284" s="114"/>
      <c r="AL284" s="138" t="s">
        <v>15</v>
      </c>
      <c r="AM284" s="151"/>
      <c r="AN284" s="167" t="s">
        <v>30</v>
      </c>
      <c r="AO284" s="171" t="s">
        <v>33</v>
      </c>
      <c r="AP284" s="181" t="s">
        <v>1</v>
      </c>
      <c r="AQ284" s="187"/>
      <c r="AR284" s="159"/>
      <c r="AS284" s="3"/>
    </row>
    <row r="285" spans="1:45" s="3" customFormat="1" ht="12.95" hidden="1" customHeight="1" outlineLevel="1">
      <c r="A285" s="1"/>
      <c r="B285" s="11" t="s">
        <v>9</v>
      </c>
      <c r="C285" s="21">
        <f>DATE(YEAR(C284),MONTH(C284),DAY(C284))</f>
        <v>46082</v>
      </c>
      <c r="D285" s="21">
        <f t="shared" ref="D285:AG285" si="270">IF(MONTH(DATE(YEAR(C285),MONTH(C285),DAY(C285)+1))=MONTH($C284),DATE(YEAR(C285),MONTH(C285),DAY(C285)+1),"")</f>
        <v>46083</v>
      </c>
      <c r="E285" s="21">
        <f t="shared" si="270"/>
        <v>46084</v>
      </c>
      <c r="F285" s="32">
        <f t="shared" si="270"/>
        <v>46085</v>
      </c>
      <c r="G285" s="21">
        <f t="shared" si="270"/>
        <v>46086</v>
      </c>
      <c r="H285" s="21">
        <f t="shared" si="270"/>
        <v>46087</v>
      </c>
      <c r="I285" s="21">
        <f t="shared" si="270"/>
        <v>46088</v>
      </c>
      <c r="J285" s="21">
        <f t="shared" si="270"/>
        <v>46089</v>
      </c>
      <c r="K285" s="21">
        <f t="shared" si="270"/>
        <v>46090</v>
      </c>
      <c r="L285" s="21">
        <f t="shared" si="270"/>
        <v>46091</v>
      </c>
      <c r="M285" s="21">
        <f t="shared" si="270"/>
        <v>46092</v>
      </c>
      <c r="N285" s="21">
        <f t="shared" si="270"/>
        <v>46093</v>
      </c>
      <c r="O285" s="21">
        <f t="shared" si="270"/>
        <v>46094</v>
      </c>
      <c r="P285" s="21">
        <f t="shared" si="270"/>
        <v>46095</v>
      </c>
      <c r="Q285" s="21">
        <f t="shared" si="270"/>
        <v>46096</v>
      </c>
      <c r="R285" s="21">
        <f t="shared" si="270"/>
        <v>46097</v>
      </c>
      <c r="S285" s="21">
        <f t="shared" si="270"/>
        <v>46098</v>
      </c>
      <c r="T285" s="21">
        <f t="shared" si="270"/>
        <v>46099</v>
      </c>
      <c r="U285" s="21">
        <f t="shared" si="270"/>
        <v>46100</v>
      </c>
      <c r="V285" s="21">
        <f t="shared" si="270"/>
        <v>46101</v>
      </c>
      <c r="W285" s="21">
        <f t="shared" si="270"/>
        <v>46102</v>
      </c>
      <c r="X285" s="21">
        <f t="shared" si="270"/>
        <v>46103</v>
      </c>
      <c r="Y285" s="21">
        <f t="shared" si="270"/>
        <v>46104</v>
      </c>
      <c r="Z285" s="21">
        <f t="shared" si="270"/>
        <v>46105</v>
      </c>
      <c r="AA285" s="21">
        <f t="shared" si="270"/>
        <v>46106</v>
      </c>
      <c r="AB285" s="21">
        <f t="shared" si="270"/>
        <v>46107</v>
      </c>
      <c r="AC285" s="21">
        <f t="shared" si="270"/>
        <v>46108</v>
      </c>
      <c r="AD285" s="21">
        <f t="shared" si="270"/>
        <v>46109</v>
      </c>
      <c r="AE285" s="21">
        <f t="shared" si="270"/>
        <v>46110</v>
      </c>
      <c r="AF285" s="21">
        <f t="shared" si="270"/>
        <v>46111</v>
      </c>
      <c r="AG285" s="67">
        <f t="shared" si="270"/>
        <v>46112</v>
      </c>
      <c r="AH285" s="81"/>
      <c r="AI285" s="97"/>
      <c r="AJ285" s="106"/>
      <c r="AK285" s="115"/>
      <c r="AL285" s="139"/>
      <c r="AM285" s="152"/>
      <c r="AN285" s="168"/>
      <c r="AO285" s="172"/>
      <c r="AP285" s="182"/>
      <c r="AQ285" s="187"/>
      <c r="AR285" s="159"/>
      <c r="AS285" s="3"/>
    </row>
    <row r="286" spans="1:45" s="3" customFormat="1" ht="12.95" hidden="1" customHeight="1" outlineLevel="1">
      <c r="A286" s="1"/>
      <c r="B286" s="11" t="s">
        <v>3</v>
      </c>
      <c r="C286" s="22" t="str">
        <f t="shared" ref="C286:AG286" si="271">TEXT(C285,"aaa")</f>
        <v>日</v>
      </c>
      <c r="D286" s="22" t="str">
        <f t="shared" si="271"/>
        <v>月</v>
      </c>
      <c r="E286" s="22" t="str">
        <f t="shared" si="271"/>
        <v>火</v>
      </c>
      <c r="F286" s="33" t="str">
        <f t="shared" si="271"/>
        <v>水</v>
      </c>
      <c r="G286" s="22" t="str">
        <f t="shared" si="271"/>
        <v>木</v>
      </c>
      <c r="H286" s="22" t="str">
        <f t="shared" si="271"/>
        <v>金</v>
      </c>
      <c r="I286" s="22" t="str">
        <f t="shared" si="271"/>
        <v>土</v>
      </c>
      <c r="J286" s="22" t="str">
        <f t="shared" si="271"/>
        <v>日</v>
      </c>
      <c r="K286" s="22" t="str">
        <f t="shared" si="271"/>
        <v>月</v>
      </c>
      <c r="L286" s="22" t="str">
        <f t="shared" si="271"/>
        <v>火</v>
      </c>
      <c r="M286" s="22" t="str">
        <f t="shared" si="271"/>
        <v>水</v>
      </c>
      <c r="N286" s="22" t="str">
        <f t="shared" si="271"/>
        <v>木</v>
      </c>
      <c r="O286" s="22" t="str">
        <f t="shared" si="271"/>
        <v>金</v>
      </c>
      <c r="P286" s="22" t="str">
        <f t="shared" si="271"/>
        <v>土</v>
      </c>
      <c r="Q286" s="22" t="str">
        <f t="shared" si="271"/>
        <v>日</v>
      </c>
      <c r="R286" s="22" t="str">
        <f t="shared" si="271"/>
        <v>月</v>
      </c>
      <c r="S286" s="22" t="str">
        <f t="shared" si="271"/>
        <v>火</v>
      </c>
      <c r="T286" s="22" t="str">
        <f t="shared" si="271"/>
        <v>水</v>
      </c>
      <c r="U286" s="22" t="str">
        <f t="shared" si="271"/>
        <v>木</v>
      </c>
      <c r="V286" s="22" t="str">
        <f t="shared" si="271"/>
        <v>金</v>
      </c>
      <c r="W286" s="22" t="str">
        <f t="shared" si="271"/>
        <v>土</v>
      </c>
      <c r="X286" s="22" t="str">
        <f t="shared" si="271"/>
        <v>日</v>
      </c>
      <c r="Y286" s="22" t="str">
        <f t="shared" si="271"/>
        <v>月</v>
      </c>
      <c r="Z286" s="22" t="str">
        <f t="shared" si="271"/>
        <v>火</v>
      </c>
      <c r="AA286" s="22" t="str">
        <f t="shared" si="271"/>
        <v>水</v>
      </c>
      <c r="AB286" s="22" t="str">
        <f t="shared" si="271"/>
        <v>木</v>
      </c>
      <c r="AC286" s="22" t="str">
        <f t="shared" si="271"/>
        <v>金</v>
      </c>
      <c r="AD286" s="22" t="str">
        <f t="shared" si="271"/>
        <v>土</v>
      </c>
      <c r="AE286" s="22" t="str">
        <f t="shared" si="271"/>
        <v>日</v>
      </c>
      <c r="AF286" s="22" t="str">
        <f t="shared" si="271"/>
        <v>月</v>
      </c>
      <c r="AG286" s="55" t="str">
        <f t="shared" si="271"/>
        <v>火</v>
      </c>
      <c r="AH286" s="81"/>
      <c r="AI286" s="98" t="s">
        <v>45</v>
      </c>
      <c r="AJ286" s="112" t="s">
        <v>19</v>
      </c>
      <c r="AK286" s="116" t="s">
        <v>58</v>
      </c>
      <c r="AL286" s="140" t="s">
        <v>45</v>
      </c>
      <c r="AM286" s="153" t="s">
        <v>22</v>
      </c>
      <c r="AN286" s="167">
        <f>COUNT(C285:AG285)</f>
        <v>31</v>
      </c>
      <c r="AO286" s="171">
        <f>AN286-AH286</f>
        <v>31</v>
      </c>
      <c r="AP286" s="171">
        <f>SUM(AO$8:AO288)</f>
        <v>1204</v>
      </c>
      <c r="AQ286" s="186"/>
      <c r="AR286" s="193"/>
      <c r="AS286" s="3"/>
    </row>
    <row r="287" spans="1:45" s="3" customFormat="1" ht="27" hidden="1" customHeight="1" outlineLevel="1">
      <c r="A287" s="5"/>
      <c r="B287" s="12" t="s">
        <v>11</v>
      </c>
      <c r="C287" s="23" t="str">
        <f>IFERROR(VLOOKUP(C285,祝日一覧!$A:$C,3,FALSE),"")</f>
        <v/>
      </c>
      <c r="D287" s="23" t="str">
        <f>IFERROR(VLOOKUP(D285,祝日一覧!$A:$C,3,FALSE),"")</f>
        <v/>
      </c>
      <c r="E287" s="23" t="str">
        <f>IFERROR(VLOOKUP(E285,祝日一覧!$A:$C,3,FALSE),"")</f>
        <v/>
      </c>
      <c r="F287" s="23" t="str">
        <f>IFERROR(VLOOKUP(F285,祝日一覧!$A:$C,3,FALSE),"")</f>
        <v/>
      </c>
      <c r="G287" s="23" t="str">
        <f>IFERROR(VLOOKUP(G285,祝日一覧!$A:$C,3,FALSE),"")</f>
        <v/>
      </c>
      <c r="H287" s="23" t="str">
        <f>IFERROR(VLOOKUP(H285,祝日一覧!$A:$C,3,FALSE),"")</f>
        <v/>
      </c>
      <c r="I287" s="23" t="str">
        <f>IFERROR(VLOOKUP(I285,祝日一覧!$A:$C,3,FALSE),"")</f>
        <v/>
      </c>
      <c r="J287" s="23" t="str">
        <f>IFERROR(VLOOKUP(J285,祝日一覧!$A:$C,3,FALSE),"")</f>
        <v/>
      </c>
      <c r="K287" s="23" t="str">
        <f>IFERROR(VLOOKUP(K285,祝日一覧!$A:$C,3,FALSE),"")</f>
        <v/>
      </c>
      <c r="L287" s="23" t="str">
        <f>IFERROR(VLOOKUP(L285,祝日一覧!$A:$C,3,FALSE),"")</f>
        <v/>
      </c>
      <c r="M287" s="23" t="str">
        <f>IFERROR(VLOOKUP(M285,祝日一覧!$A:$C,3,FALSE),"")</f>
        <v/>
      </c>
      <c r="N287" s="23" t="str">
        <f>IFERROR(VLOOKUP(N285,祝日一覧!$A:$C,3,FALSE),"")</f>
        <v/>
      </c>
      <c r="O287" s="23" t="str">
        <f>IFERROR(VLOOKUP(O285,祝日一覧!$A:$C,3,FALSE),"")</f>
        <v/>
      </c>
      <c r="P287" s="23" t="str">
        <f>IFERROR(VLOOKUP(P285,祝日一覧!$A:$C,3,FALSE),"")</f>
        <v/>
      </c>
      <c r="Q287" s="23" t="str">
        <f>IFERROR(VLOOKUP(Q285,祝日一覧!$A:$C,3,FALSE),"")</f>
        <v/>
      </c>
      <c r="R287" s="23" t="str">
        <f>IFERROR(VLOOKUP(R285,祝日一覧!$A:$C,3,FALSE),"")</f>
        <v/>
      </c>
      <c r="S287" s="23" t="str">
        <f>IFERROR(VLOOKUP(S285,祝日一覧!$A:$C,3,FALSE),"")</f>
        <v/>
      </c>
      <c r="T287" s="23" t="str">
        <f>IFERROR(VLOOKUP(T285,祝日一覧!$A:$C,3,FALSE),"")</f>
        <v/>
      </c>
      <c r="U287" s="23" t="str">
        <f>IFERROR(VLOOKUP(U285,祝日一覧!$A:$C,3,FALSE),"")</f>
        <v/>
      </c>
      <c r="V287" s="23" t="str">
        <f>IFERROR(VLOOKUP(V285,祝日一覧!$A:$C,3,FALSE),"")</f>
        <v>春分の日</v>
      </c>
      <c r="W287" s="23" t="str">
        <f>IFERROR(VLOOKUP(W285,祝日一覧!$A:$C,3,FALSE),"")</f>
        <v/>
      </c>
      <c r="X287" s="23" t="str">
        <f>IFERROR(VLOOKUP(X285,祝日一覧!$A:$C,3,FALSE),"")</f>
        <v/>
      </c>
      <c r="Y287" s="23" t="str">
        <f>IFERROR(VLOOKUP(Y285,祝日一覧!$A:$C,3,FALSE),"")</f>
        <v/>
      </c>
      <c r="Z287" s="23" t="str">
        <f>IFERROR(VLOOKUP(Z285,祝日一覧!$A:$C,3,FALSE),"")</f>
        <v/>
      </c>
      <c r="AA287" s="23" t="str">
        <f>IFERROR(VLOOKUP(AA285,祝日一覧!$A:$C,3,FALSE),"")</f>
        <v/>
      </c>
      <c r="AB287" s="23" t="str">
        <f>IFERROR(VLOOKUP(AB285,祝日一覧!$A:$C,3,FALSE),"")</f>
        <v/>
      </c>
      <c r="AC287" s="23" t="str">
        <f>IFERROR(VLOOKUP(AC285,祝日一覧!$A:$C,3,FALSE),"")</f>
        <v/>
      </c>
      <c r="AD287" s="23" t="str">
        <f>IFERROR(VLOOKUP(AD285,祝日一覧!$A:$C,3,FALSE),"")</f>
        <v/>
      </c>
      <c r="AE287" s="23" t="str">
        <f>IFERROR(VLOOKUP(AE285,祝日一覧!$A:$C,3,FALSE),"")</f>
        <v/>
      </c>
      <c r="AF287" s="23" t="str">
        <f>IFERROR(VLOOKUP(AF285,祝日一覧!$A:$C,3,FALSE),"")</f>
        <v/>
      </c>
      <c r="AG287" s="71" t="str">
        <f>IFERROR(VLOOKUP(AG285,祝日一覧!$A:$C,3,FALSE),"")</f>
        <v/>
      </c>
      <c r="AH287" s="81"/>
      <c r="AI287" s="98"/>
      <c r="AJ287" s="112"/>
      <c r="AK287" s="116"/>
      <c r="AL287" s="141"/>
      <c r="AM287" s="154"/>
      <c r="AN287" s="168"/>
      <c r="AO287" s="172"/>
      <c r="AP287" s="172"/>
      <c r="AQ287" s="188"/>
      <c r="AR287" s="194"/>
      <c r="AS287" s="3"/>
    </row>
    <row r="288" spans="1:45" s="3" customFormat="1" ht="20.100000000000001" hidden="1" customHeight="1" outlineLevel="1">
      <c r="A288" s="3"/>
      <c r="B288" s="1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72"/>
      <c r="AH288" s="82"/>
      <c r="AI288" s="99"/>
      <c r="AJ288" s="108" t="e">
        <f>AVERAGE(AJ289:AJ294)</f>
        <v>#DIV/0!</v>
      </c>
      <c r="AK288" s="117" t="e">
        <f>IF(AJ288&gt;=0.285,"達成","未")</f>
        <v>#DIV/0!</v>
      </c>
      <c r="AL288" s="128"/>
      <c r="AM288" s="147">
        <f>AVERAGE(AM289:AM293)</f>
        <v>0.32700421940928265</v>
      </c>
      <c r="AN288" s="165" t="s">
        <v>47</v>
      </c>
      <c r="AO288" s="175" t="s">
        <v>74</v>
      </c>
      <c r="AP288" s="184" t="s">
        <v>64</v>
      </c>
      <c r="AQ288" s="192" t="s">
        <v>62</v>
      </c>
      <c r="AR288" s="192" t="s">
        <v>63</v>
      </c>
      <c r="AS288" s="199" t="s">
        <v>73</v>
      </c>
    </row>
    <row r="289" spans="1:45" s="3" customFormat="1" ht="20.100000000000001" hidden="1" customHeight="1" outlineLevel="1">
      <c r="A289" s="3"/>
      <c r="B289" s="14" t="str">
        <f>IF($R$5&lt;&gt;"",$R$5,"-")</f>
        <v>松江　氏</v>
      </c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69"/>
      <c r="AH289" s="84" t="str">
        <f t="shared" ref="AH289:AH294" si="272">IF(B289="-",B289,"手入力")</f>
        <v>手入力</v>
      </c>
      <c r="AI289" s="96">
        <f t="shared" ref="AI289:AI294" si="273">AQ289</f>
        <v>0</v>
      </c>
      <c r="AJ289" s="111" t="str">
        <f t="shared" ref="AJ289:AJ294" si="274">IFERROR(AI289/AO289,"")</f>
        <v/>
      </c>
      <c r="AK289" s="124" t="str">
        <f t="shared" ref="AK289:AK294" si="275">IFERROR(IF(B289="-",B289,IF(AI289/AO289&gt;=0.285,"達成","未")),"-")</f>
        <v>-</v>
      </c>
      <c r="AL289" s="130">
        <f t="shared" ref="AL289:AL294" si="276">AR289</f>
        <v>52</v>
      </c>
      <c r="AM289" s="150">
        <f t="shared" ref="AM289:AM294" si="277">IFERROR(AL289/AP289,"")</f>
        <v>0.32911392405063289</v>
      </c>
      <c r="AN289" s="163">
        <f>COUNT(C285:AG285)</f>
        <v>31</v>
      </c>
      <c r="AO289" s="173">
        <f t="shared" ref="AO289:AO294" si="278">IF(OR(B289="-",B289=""),0,IFERROR(AN289-AH289,))</f>
        <v>0</v>
      </c>
      <c r="AP289" s="173">
        <f t="shared" ref="AP289:AP294" si="279">AO289+AP277</f>
        <v>158</v>
      </c>
      <c r="AQ289" s="172">
        <f t="shared" ref="AQ289:AQ294" si="280">COUNTIF(C289:AG289,"○")</f>
        <v>0</v>
      </c>
      <c r="AR289" s="172">
        <f t="shared" ref="AR289:AR294" si="281">AR277+AQ289</f>
        <v>52</v>
      </c>
      <c r="AS289" s="200">
        <f>IF(AS290&gt;=1,0,IF(SUM(AO289:AO294)=0,1,IF(AK288="達成",1,0)))</f>
        <v>0</v>
      </c>
    </row>
    <row r="290" spans="1:45" s="3" customFormat="1" ht="20.100000000000001" hidden="1" customHeight="1" outlineLevel="1">
      <c r="A290" s="3"/>
      <c r="B290" s="15" t="str">
        <f>IF($S$5&lt;&gt;"",$S$5,"-")</f>
        <v>大田　氏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55"/>
      <c r="AH290" s="78" t="str">
        <f t="shared" si="272"/>
        <v>手入力</v>
      </c>
      <c r="AI290" s="97">
        <f t="shared" si="273"/>
        <v>0</v>
      </c>
      <c r="AJ290" s="109" t="str">
        <f t="shared" si="274"/>
        <v/>
      </c>
      <c r="AK290" s="119" t="str">
        <f t="shared" si="275"/>
        <v>-</v>
      </c>
      <c r="AL290" s="131">
        <f t="shared" si="276"/>
        <v>51</v>
      </c>
      <c r="AM290" s="149">
        <f t="shared" si="277"/>
        <v>0.32278481012658228</v>
      </c>
      <c r="AN290" s="163">
        <f>COUNT(C285:AG285)</f>
        <v>31</v>
      </c>
      <c r="AO290" s="173">
        <f t="shared" si="278"/>
        <v>0</v>
      </c>
      <c r="AP290" s="173">
        <f t="shared" si="279"/>
        <v>158</v>
      </c>
      <c r="AQ290" s="173">
        <f t="shared" si="280"/>
        <v>0</v>
      </c>
      <c r="AR290" s="173">
        <f t="shared" si="281"/>
        <v>51</v>
      </c>
      <c r="AS290" s="3">
        <f>COUNTIF(AH289:AH294,"手入力")</f>
        <v>3</v>
      </c>
    </row>
    <row r="291" spans="1:45" s="3" customFormat="1" ht="20.100000000000001" hidden="1" customHeight="1" outlineLevel="1">
      <c r="A291" s="3"/>
      <c r="B291" s="15" t="str">
        <f>IF($T$5&lt;&gt;"",$T$5,"-")</f>
        <v>浜田　氏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55"/>
      <c r="AH291" s="78" t="str">
        <f t="shared" si="272"/>
        <v>手入力</v>
      </c>
      <c r="AI291" s="97">
        <f t="shared" si="273"/>
        <v>0</v>
      </c>
      <c r="AJ291" s="109" t="str">
        <f t="shared" si="274"/>
        <v/>
      </c>
      <c r="AK291" s="119" t="str">
        <f t="shared" si="275"/>
        <v>-</v>
      </c>
      <c r="AL291" s="131">
        <f t="shared" si="276"/>
        <v>52</v>
      </c>
      <c r="AM291" s="149">
        <f t="shared" si="277"/>
        <v>0.32911392405063289</v>
      </c>
      <c r="AN291" s="163">
        <f>COUNT(C285:AG285)</f>
        <v>31</v>
      </c>
      <c r="AO291" s="173">
        <f t="shared" si="278"/>
        <v>0</v>
      </c>
      <c r="AP291" s="173">
        <f t="shared" si="279"/>
        <v>158</v>
      </c>
      <c r="AQ291" s="173">
        <f t="shared" si="280"/>
        <v>0</v>
      </c>
      <c r="AR291" s="173">
        <f t="shared" si="281"/>
        <v>52</v>
      </c>
      <c r="AS291" s="3"/>
    </row>
    <row r="292" spans="1:45" s="3" customFormat="1" ht="20.100000000000001" hidden="1" customHeight="1" outlineLevel="1">
      <c r="A292" s="3"/>
      <c r="B292" s="15" t="str">
        <f>IF($U$5&lt;&gt;"",$U$5,"-")</f>
        <v>-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55"/>
      <c r="AH292" s="78" t="str">
        <f t="shared" si="272"/>
        <v>-</v>
      </c>
      <c r="AI292" s="97">
        <f t="shared" si="273"/>
        <v>0</v>
      </c>
      <c r="AJ292" s="109" t="str">
        <f t="shared" si="274"/>
        <v/>
      </c>
      <c r="AK292" s="119" t="str">
        <f t="shared" si="275"/>
        <v>-</v>
      </c>
      <c r="AL292" s="131">
        <f t="shared" si="276"/>
        <v>0</v>
      </c>
      <c r="AM292" s="149" t="str">
        <f t="shared" si="277"/>
        <v/>
      </c>
      <c r="AN292" s="163">
        <f>COUNT(C285:AG285)</f>
        <v>31</v>
      </c>
      <c r="AO292" s="173">
        <f t="shared" si="278"/>
        <v>0</v>
      </c>
      <c r="AP292" s="173">
        <f t="shared" si="279"/>
        <v>0</v>
      </c>
      <c r="AQ292" s="173">
        <f t="shared" si="280"/>
        <v>0</v>
      </c>
      <c r="AR292" s="173">
        <f t="shared" si="281"/>
        <v>0</v>
      </c>
      <c r="AS292" s="3"/>
    </row>
    <row r="293" spans="1:45" s="3" customFormat="1" ht="20.100000000000001" hidden="1" customHeight="1" outlineLevel="1">
      <c r="A293" s="3"/>
      <c r="B293" s="15" t="str">
        <f>IF($V$5&lt;&gt;"",$V$5,"-")</f>
        <v>-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55"/>
      <c r="AH293" s="78" t="str">
        <f t="shared" si="272"/>
        <v>-</v>
      </c>
      <c r="AI293" s="97">
        <f t="shared" si="273"/>
        <v>0</v>
      </c>
      <c r="AJ293" s="109" t="str">
        <f t="shared" si="274"/>
        <v/>
      </c>
      <c r="AK293" s="119" t="str">
        <f t="shared" si="275"/>
        <v>-</v>
      </c>
      <c r="AL293" s="131">
        <f t="shared" si="276"/>
        <v>0</v>
      </c>
      <c r="AM293" s="149" t="str">
        <f t="shared" si="277"/>
        <v/>
      </c>
      <c r="AN293" s="163">
        <f>COUNT(C285:AG285)</f>
        <v>31</v>
      </c>
      <c r="AO293" s="173">
        <f t="shared" si="278"/>
        <v>0</v>
      </c>
      <c r="AP293" s="173">
        <f t="shared" si="279"/>
        <v>0</v>
      </c>
      <c r="AQ293" s="173">
        <f t="shared" si="280"/>
        <v>0</v>
      </c>
      <c r="AR293" s="173">
        <f t="shared" si="281"/>
        <v>0</v>
      </c>
      <c r="AS293" s="3"/>
    </row>
    <row r="294" spans="1:45" s="3" customFormat="1" ht="20.100000000000001" hidden="1" customHeight="1" outlineLevel="1">
      <c r="A294" s="3"/>
      <c r="B294" s="16" t="str">
        <f>IF($W$5&lt;&gt;"",$W$5,"-")</f>
        <v>-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70"/>
      <c r="AH294" s="79" t="str">
        <f t="shared" si="272"/>
        <v>-</v>
      </c>
      <c r="AI294" s="99">
        <f t="shared" si="273"/>
        <v>0</v>
      </c>
      <c r="AJ294" s="108" t="str">
        <f t="shared" si="274"/>
        <v/>
      </c>
      <c r="AK294" s="117" t="str">
        <f t="shared" si="275"/>
        <v>-</v>
      </c>
      <c r="AL294" s="133">
        <f t="shared" si="276"/>
        <v>0</v>
      </c>
      <c r="AM294" s="147" t="str">
        <f t="shared" si="277"/>
        <v/>
      </c>
      <c r="AN294" s="163">
        <f>COUNT(C285:AG285)</f>
        <v>31</v>
      </c>
      <c r="AO294" s="173">
        <f t="shared" si="278"/>
        <v>0</v>
      </c>
      <c r="AP294" s="173">
        <f t="shared" si="279"/>
        <v>0</v>
      </c>
      <c r="AQ294" s="173">
        <f t="shared" si="280"/>
        <v>0</v>
      </c>
      <c r="AR294" s="173">
        <f t="shared" si="281"/>
        <v>0</v>
      </c>
      <c r="AS294" s="3"/>
    </row>
    <row r="295" spans="1:45" ht="14.25" hidden="1" outlineLevel="1">
      <c r="AR295" s="4"/>
    </row>
    <row r="296" spans="1:45" s="3" customFormat="1" ht="12.95" hidden="1" customHeight="1" outlineLevel="1">
      <c r="A296" s="1"/>
      <c r="B296" s="10" t="s">
        <v>6</v>
      </c>
      <c r="C296" s="20">
        <f>DATE(YEAR(C284),MONTH(C284)+1,DAY(C284))</f>
        <v>46113</v>
      </c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80" t="s">
        <v>31</v>
      </c>
      <c r="AI296" s="96" t="s">
        <v>20</v>
      </c>
      <c r="AJ296" s="105"/>
      <c r="AK296" s="114"/>
      <c r="AL296" s="138" t="s">
        <v>15</v>
      </c>
      <c r="AM296" s="151"/>
      <c r="AN296" s="167" t="s">
        <v>30</v>
      </c>
      <c r="AO296" s="171" t="s">
        <v>33</v>
      </c>
      <c r="AP296" s="181" t="s">
        <v>1</v>
      </c>
      <c r="AQ296" s="187"/>
      <c r="AR296" s="159"/>
      <c r="AS296" s="3"/>
    </row>
    <row r="297" spans="1:45" s="3" customFormat="1" ht="12.95" hidden="1" customHeight="1" outlineLevel="1">
      <c r="A297" s="1"/>
      <c r="B297" s="11" t="s">
        <v>9</v>
      </c>
      <c r="C297" s="21">
        <f>DATE(YEAR(C296),MONTH(C296),DAY(C296))</f>
        <v>46113</v>
      </c>
      <c r="D297" s="21">
        <f t="shared" ref="D297:AG297" si="282">IF(MONTH(DATE(YEAR(C297),MONTH(C297),DAY(C297)+1))=MONTH($C296),DATE(YEAR(C297),MONTH(C297),DAY(C297)+1),"")</f>
        <v>46114</v>
      </c>
      <c r="E297" s="21">
        <f t="shared" si="282"/>
        <v>46115</v>
      </c>
      <c r="F297" s="32">
        <f t="shared" si="282"/>
        <v>46116</v>
      </c>
      <c r="G297" s="21">
        <f t="shared" si="282"/>
        <v>46117</v>
      </c>
      <c r="H297" s="21">
        <f t="shared" si="282"/>
        <v>46118</v>
      </c>
      <c r="I297" s="21">
        <f t="shared" si="282"/>
        <v>46119</v>
      </c>
      <c r="J297" s="21">
        <f t="shared" si="282"/>
        <v>46120</v>
      </c>
      <c r="K297" s="21">
        <f t="shared" si="282"/>
        <v>46121</v>
      </c>
      <c r="L297" s="21">
        <f t="shared" si="282"/>
        <v>46122</v>
      </c>
      <c r="M297" s="21">
        <f t="shared" si="282"/>
        <v>46123</v>
      </c>
      <c r="N297" s="21">
        <f t="shared" si="282"/>
        <v>46124</v>
      </c>
      <c r="O297" s="21">
        <f t="shared" si="282"/>
        <v>46125</v>
      </c>
      <c r="P297" s="21">
        <f t="shared" si="282"/>
        <v>46126</v>
      </c>
      <c r="Q297" s="21">
        <f t="shared" si="282"/>
        <v>46127</v>
      </c>
      <c r="R297" s="21">
        <f t="shared" si="282"/>
        <v>46128</v>
      </c>
      <c r="S297" s="21">
        <f t="shared" si="282"/>
        <v>46129</v>
      </c>
      <c r="T297" s="21">
        <f t="shared" si="282"/>
        <v>46130</v>
      </c>
      <c r="U297" s="21">
        <f t="shared" si="282"/>
        <v>46131</v>
      </c>
      <c r="V297" s="21">
        <f t="shared" si="282"/>
        <v>46132</v>
      </c>
      <c r="W297" s="21">
        <f t="shared" si="282"/>
        <v>46133</v>
      </c>
      <c r="X297" s="21">
        <f t="shared" si="282"/>
        <v>46134</v>
      </c>
      <c r="Y297" s="21">
        <f t="shared" si="282"/>
        <v>46135</v>
      </c>
      <c r="Z297" s="21">
        <f t="shared" si="282"/>
        <v>46136</v>
      </c>
      <c r="AA297" s="21">
        <f t="shared" si="282"/>
        <v>46137</v>
      </c>
      <c r="AB297" s="21">
        <f t="shared" si="282"/>
        <v>46138</v>
      </c>
      <c r="AC297" s="21">
        <f t="shared" si="282"/>
        <v>46139</v>
      </c>
      <c r="AD297" s="21">
        <f t="shared" si="282"/>
        <v>46140</v>
      </c>
      <c r="AE297" s="21">
        <f t="shared" si="282"/>
        <v>46141</v>
      </c>
      <c r="AF297" s="21">
        <f t="shared" si="282"/>
        <v>46142</v>
      </c>
      <c r="AG297" s="67" t="str">
        <f t="shared" si="282"/>
        <v/>
      </c>
      <c r="AH297" s="81"/>
      <c r="AI297" s="97"/>
      <c r="AJ297" s="106"/>
      <c r="AK297" s="115"/>
      <c r="AL297" s="139"/>
      <c r="AM297" s="152"/>
      <c r="AN297" s="168"/>
      <c r="AO297" s="172"/>
      <c r="AP297" s="182"/>
      <c r="AQ297" s="187"/>
      <c r="AR297" s="159"/>
      <c r="AS297" s="3"/>
    </row>
    <row r="298" spans="1:45" s="3" customFormat="1" ht="12.95" hidden="1" customHeight="1" outlineLevel="1">
      <c r="A298" s="1"/>
      <c r="B298" s="11" t="s">
        <v>3</v>
      </c>
      <c r="C298" s="22" t="str">
        <f t="shared" ref="C298:AG298" si="283">TEXT(C297,"aaa")</f>
        <v>水</v>
      </c>
      <c r="D298" s="22" t="str">
        <f t="shared" si="283"/>
        <v>木</v>
      </c>
      <c r="E298" s="22" t="str">
        <f t="shared" si="283"/>
        <v>金</v>
      </c>
      <c r="F298" s="33" t="str">
        <f t="shared" si="283"/>
        <v>土</v>
      </c>
      <c r="G298" s="22" t="str">
        <f t="shared" si="283"/>
        <v>日</v>
      </c>
      <c r="H298" s="22" t="str">
        <f t="shared" si="283"/>
        <v>月</v>
      </c>
      <c r="I298" s="22" t="str">
        <f t="shared" si="283"/>
        <v>火</v>
      </c>
      <c r="J298" s="22" t="str">
        <f t="shared" si="283"/>
        <v>水</v>
      </c>
      <c r="K298" s="22" t="str">
        <f t="shared" si="283"/>
        <v>木</v>
      </c>
      <c r="L298" s="22" t="str">
        <f t="shared" si="283"/>
        <v>金</v>
      </c>
      <c r="M298" s="22" t="str">
        <f t="shared" si="283"/>
        <v>土</v>
      </c>
      <c r="N298" s="22" t="str">
        <f t="shared" si="283"/>
        <v>日</v>
      </c>
      <c r="O298" s="22" t="str">
        <f t="shared" si="283"/>
        <v>月</v>
      </c>
      <c r="P298" s="22" t="str">
        <f t="shared" si="283"/>
        <v>火</v>
      </c>
      <c r="Q298" s="22" t="str">
        <f t="shared" si="283"/>
        <v>水</v>
      </c>
      <c r="R298" s="22" t="str">
        <f t="shared" si="283"/>
        <v>木</v>
      </c>
      <c r="S298" s="22" t="str">
        <f t="shared" si="283"/>
        <v>金</v>
      </c>
      <c r="T298" s="22" t="str">
        <f t="shared" si="283"/>
        <v>土</v>
      </c>
      <c r="U298" s="22" t="str">
        <f t="shared" si="283"/>
        <v>日</v>
      </c>
      <c r="V298" s="22" t="str">
        <f t="shared" si="283"/>
        <v>月</v>
      </c>
      <c r="W298" s="22" t="str">
        <f t="shared" si="283"/>
        <v>火</v>
      </c>
      <c r="X298" s="22" t="str">
        <f t="shared" si="283"/>
        <v>水</v>
      </c>
      <c r="Y298" s="22" t="str">
        <f t="shared" si="283"/>
        <v>木</v>
      </c>
      <c r="Z298" s="22" t="str">
        <f t="shared" si="283"/>
        <v>金</v>
      </c>
      <c r="AA298" s="22" t="str">
        <f t="shared" si="283"/>
        <v>土</v>
      </c>
      <c r="AB298" s="22" t="str">
        <f t="shared" si="283"/>
        <v>日</v>
      </c>
      <c r="AC298" s="22" t="str">
        <f t="shared" si="283"/>
        <v>月</v>
      </c>
      <c r="AD298" s="22" t="str">
        <f t="shared" si="283"/>
        <v>火</v>
      </c>
      <c r="AE298" s="22" t="str">
        <f t="shared" si="283"/>
        <v>水</v>
      </c>
      <c r="AF298" s="22" t="str">
        <f t="shared" si="283"/>
        <v>木</v>
      </c>
      <c r="AG298" s="55" t="str">
        <f t="shared" si="283"/>
        <v/>
      </c>
      <c r="AH298" s="81"/>
      <c r="AI298" s="98" t="s">
        <v>45</v>
      </c>
      <c r="AJ298" s="112" t="s">
        <v>19</v>
      </c>
      <c r="AK298" s="116" t="s">
        <v>58</v>
      </c>
      <c r="AL298" s="140" t="s">
        <v>45</v>
      </c>
      <c r="AM298" s="153" t="s">
        <v>22</v>
      </c>
      <c r="AN298" s="167">
        <f>COUNT(C297:AG297)</f>
        <v>30</v>
      </c>
      <c r="AO298" s="171">
        <f>AN298-AH298</f>
        <v>30</v>
      </c>
      <c r="AP298" s="171">
        <f>SUM(AO$8:AO300)</f>
        <v>1234</v>
      </c>
      <c r="AQ298" s="186"/>
      <c r="AR298" s="193"/>
      <c r="AS298" s="3"/>
    </row>
    <row r="299" spans="1:45" s="3" customFormat="1" ht="27" hidden="1" customHeight="1" outlineLevel="1">
      <c r="A299" s="5"/>
      <c r="B299" s="12" t="s">
        <v>11</v>
      </c>
      <c r="C299" s="23" t="str">
        <f>IFERROR(VLOOKUP(C297,祝日一覧!$A:$C,3,FALSE),"")</f>
        <v/>
      </c>
      <c r="D299" s="23" t="str">
        <f>IFERROR(VLOOKUP(D297,祝日一覧!$A:$C,3,FALSE),"")</f>
        <v/>
      </c>
      <c r="E299" s="23" t="str">
        <f>IFERROR(VLOOKUP(E297,祝日一覧!$A:$C,3,FALSE),"")</f>
        <v/>
      </c>
      <c r="F299" s="23" t="str">
        <f>IFERROR(VLOOKUP(F297,祝日一覧!$A:$C,3,FALSE),"")</f>
        <v/>
      </c>
      <c r="G299" s="23" t="str">
        <f>IFERROR(VLOOKUP(G297,祝日一覧!$A:$C,3,FALSE),"")</f>
        <v/>
      </c>
      <c r="H299" s="23" t="str">
        <f>IFERROR(VLOOKUP(H297,祝日一覧!$A:$C,3,FALSE),"")</f>
        <v/>
      </c>
      <c r="I299" s="23" t="str">
        <f>IFERROR(VLOOKUP(I297,祝日一覧!$A:$C,3,FALSE),"")</f>
        <v/>
      </c>
      <c r="J299" s="23" t="str">
        <f>IFERROR(VLOOKUP(J297,祝日一覧!$A:$C,3,FALSE),"")</f>
        <v/>
      </c>
      <c r="K299" s="23" t="str">
        <f>IFERROR(VLOOKUP(K297,祝日一覧!$A:$C,3,FALSE),"")</f>
        <v/>
      </c>
      <c r="L299" s="23" t="str">
        <f>IFERROR(VLOOKUP(L297,祝日一覧!$A:$C,3,FALSE),"")</f>
        <v/>
      </c>
      <c r="M299" s="23" t="str">
        <f>IFERROR(VLOOKUP(M297,祝日一覧!$A:$C,3,FALSE),"")</f>
        <v/>
      </c>
      <c r="N299" s="23" t="str">
        <f>IFERROR(VLOOKUP(N297,祝日一覧!$A:$C,3,FALSE),"")</f>
        <v/>
      </c>
      <c r="O299" s="23" t="str">
        <f>IFERROR(VLOOKUP(O297,祝日一覧!$A:$C,3,FALSE),"")</f>
        <v/>
      </c>
      <c r="P299" s="23" t="str">
        <f>IFERROR(VLOOKUP(P297,祝日一覧!$A:$C,3,FALSE),"")</f>
        <v/>
      </c>
      <c r="Q299" s="23" t="str">
        <f>IFERROR(VLOOKUP(Q297,祝日一覧!$A:$C,3,FALSE),"")</f>
        <v/>
      </c>
      <c r="R299" s="23" t="str">
        <f>IFERROR(VLOOKUP(R297,祝日一覧!$A:$C,3,FALSE),"")</f>
        <v/>
      </c>
      <c r="S299" s="23" t="str">
        <f>IFERROR(VLOOKUP(S297,祝日一覧!$A:$C,3,FALSE),"")</f>
        <v/>
      </c>
      <c r="T299" s="23" t="str">
        <f>IFERROR(VLOOKUP(T297,祝日一覧!$A:$C,3,FALSE),"")</f>
        <v/>
      </c>
      <c r="U299" s="23" t="str">
        <f>IFERROR(VLOOKUP(U297,祝日一覧!$A:$C,3,FALSE),"")</f>
        <v/>
      </c>
      <c r="V299" s="23" t="str">
        <f>IFERROR(VLOOKUP(V297,祝日一覧!$A:$C,3,FALSE),"")</f>
        <v/>
      </c>
      <c r="W299" s="23" t="str">
        <f>IFERROR(VLOOKUP(W297,祝日一覧!$A:$C,3,FALSE),"")</f>
        <v/>
      </c>
      <c r="X299" s="23" t="str">
        <f>IFERROR(VLOOKUP(X297,祝日一覧!$A:$C,3,FALSE),"")</f>
        <v/>
      </c>
      <c r="Y299" s="23" t="str">
        <f>IFERROR(VLOOKUP(Y297,祝日一覧!$A:$C,3,FALSE),"")</f>
        <v/>
      </c>
      <c r="Z299" s="23" t="str">
        <f>IFERROR(VLOOKUP(Z297,祝日一覧!$A:$C,3,FALSE),"")</f>
        <v/>
      </c>
      <c r="AA299" s="23" t="str">
        <f>IFERROR(VLOOKUP(AA297,祝日一覧!$A:$C,3,FALSE),"")</f>
        <v/>
      </c>
      <c r="AB299" s="23" t="str">
        <f>IFERROR(VLOOKUP(AB297,祝日一覧!$A:$C,3,FALSE),"")</f>
        <v/>
      </c>
      <c r="AC299" s="23" t="str">
        <f>IFERROR(VLOOKUP(AC297,祝日一覧!$A:$C,3,FALSE),"")</f>
        <v/>
      </c>
      <c r="AD299" s="23" t="str">
        <f>IFERROR(VLOOKUP(AD297,祝日一覧!$A:$C,3,FALSE),"")</f>
        <v/>
      </c>
      <c r="AE299" s="23" t="str">
        <f>IFERROR(VLOOKUP(AE297,祝日一覧!$A:$C,3,FALSE),"")</f>
        <v>昭和の日</v>
      </c>
      <c r="AF299" s="23" t="str">
        <f>IFERROR(VLOOKUP(AF297,祝日一覧!$A:$C,3,FALSE),"")</f>
        <v/>
      </c>
      <c r="AG299" s="71" t="str">
        <f>IFERROR(VLOOKUP(AG297,祝日一覧!$A:$C,3,FALSE),"")</f>
        <v/>
      </c>
      <c r="AH299" s="81"/>
      <c r="AI299" s="98"/>
      <c r="AJ299" s="112"/>
      <c r="AK299" s="116"/>
      <c r="AL299" s="141"/>
      <c r="AM299" s="154"/>
      <c r="AN299" s="168"/>
      <c r="AO299" s="172"/>
      <c r="AP299" s="172"/>
      <c r="AQ299" s="188"/>
      <c r="AR299" s="194"/>
      <c r="AS299" s="3"/>
    </row>
    <row r="300" spans="1:45" s="3" customFormat="1" ht="20.100000000000001" hidden="1" customHeight="1" outlineLevel="1">
      <c r="A300" s="3"/>
      <c r="B300" s="1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72"/>
      <c r="AH300" s="82"/>
      <c r="AI300" s="99"/>
      <c r="AJ300" s="108" t="e">
        <f>AVERAGE(AJ301:AJ306)</f>
        <v>#DIV/0!</v>
      </c>
      <c r="AK300" s="117" t="e">
        <f>IF(AJ300&gt;=0.285,"達成","未")</f>
        <v>#DIV/0!</v>
      </c>
      <c r="AL300" s="128"/>
      <c r="AM300" s="147">
        <f>AVERAGE(AM301:AM305)</f>
        <v>0.32700421940928265</v>
      </c>
      <c r="AN300" s="165" t="s">
        <v>47</v>
      </c>
      <c r="AO300" s="175" t="s">
        <v>74</v>
      </c>
      <c r="AP300" s="184" t="s">
        <v>64</v>
      </c>
      <c r="AQ300" s="192" t="s">
        <v>62</v>
      </c>
      <c r="AR300" s="192" t="s">
        <v>63</v>
      </c>
      <c r="AS300" s="199" t="s">
        <v>73</v>
      </c>
    </row>
    <row r="301" spans="1:45" s="3" customFormat="1" ht="20.100000000000001" hidden="1" customHeight="1" outlineLevel="1">
      <c r="A301" s="3"/>
      <c r="B301" s="14" t="str">
        <f>IF($R$5&lt;&gt;"",$R$5,"-")</f>
        <v>松江　氏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69"/>
      <c r="AH301" s="84" t="str">
        <f t="shared" ref="AH301:AH306" si="284">IF(B301="-",B301,"手入力")</f>
        <v>手入力</v>
      </c>
      <c r="AI301" s="96">
        <f t="shared" ref="AI301:AI306" si="285">AQ301</f>
        <v>0</v>
      </c>
      <c r="AJ301" s="111" t="str">
        <f t="shared" ref="AJ301:AJ306" si="286">IFERROR(AI301/AO301,"")</f>
        <v/>
      </c>
      <c r="AK301" s="124" t="str">
        <f t="shared" ref="AK301:AK306" si="287">IFERROR(IF(B301="-",B301,IF(AI301/AO301&gt;=0.285,"達成","未")),"-")</f>
        <v>-</v>
      </c>
      <c r="AL301" s="130">
        <f t="shared" ref="AL301:AL306" si="288">AR301</f>
        <v>52</v>
      </c>
      <c r="AM301" s="150">
        <f t="shared" ref="AM301:AM306" si="289">IFERROR(AL301/AP301,"")</f>
        <v>0.32911392405063289</v>
      </c>
      <c r="AN301" s="163">
        <f>COUNT(C297:AG297)</f>
        <v>30</v>
      </c>
      <c r="AO301" s="173">
        <f t="shared" ref="AO301:AO306" si="290">IF(OR(B301="-",B301=""),0,IFERROR(AN301-AH301,))</f>
        <v>0</v>
      </c>
      <c r="AP301" s="173">
        <f t="shared" ref="AP301:AP306" si="291">AO301+AP289</f>
        <v>158</v>
      </c>
      <c r="AQ301" s="172">
        <f t="shared" ref="AQ301:AQ306" si="292">COUNTIF(C301:AG301,"○")</f>
        <v>0</v>
      </c>
      <c r="AR301" s="172">
        <f t="shared" ref="AR301:AR306" si="293">AR289+AQ301</f>
        <v>52</v>
      </c>
      <c r="AS301" s="200">
        <f>IF(AS302&gt;=1,0,IF(SUM(AO301:AO306)=0,1,IF(AK300="達成",1,0)))</f>
        <v>0</v>
      </c>
    </row>
    <row r="302" spans="1:45" s="3" customFormat="1" ht="20.100000000000001" hidden="1" customHeight="1" outlineLevel="1">
      <c r="A302" s="3"/>
      <c r="B302" s="15" t="str">
        <f>IF($S$5&lt;&gt;"",$S$5,"-")</f>
        <v>大田　氏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55"/>
      <c r="AH302" s="78" t="str">
        <f t="shared" si="284"/>
        <v>手入力</v>
      </c>
      <c r="AI302" s="97">
        <f t="shared" si="285"/>
        <v>0</v>
      </c>
      <c r="AJ302" s="109" t="str">
        <f t="shared" si="286"/>
        <v/>
      </c>
      <c r="AK302" s="119" t="str">
        <f t="shared" si="287"/>
        <v>-</v>
      </c>
      <c r="AL302" s="131">
        <f t="shared" si="288"/>
        <v>51</v>
      </c>
      <c r="AM302" s="149">
        <f t="shared" si="289"/>
        <v>0.32278481012658228</v>
      </c>
      <c r="AN302" s="163">
        <f>COUNT(C297:AG297)</f>
        <v>30</v>
      </c>
      <c r="AO302" s="173">
        <f t="shared" si="290"/>
        <v>0</v>
      </c>
      <c r="AP302" s="173">
        <f t="shared" si="291"/>
        <v>158</v>
      </c>
      <c r="AQ302" s="173">
        <f t="shared" si="292"/>
        <v>0</v>
      </c>
      <c r="AR302" s="173">
        <f t="shared" si="293"/>
        <v>51</v>
      </c>
      <c r="AS302" s="3">
        <f>COUNTIF(AH301:AH306,"手入力")</f>
        <v>3</v>
      </c>
    </row>
    <row r="303" spans="1:45" s="3" customFormat="1" ht="20.100000000000001" hidden="1" customHeight="1" outlineLevel="1">
      <c r="A303" s="3"/>
      <c r="B303" s="15" t="str">
        <f>IF($T$5&lt;&gt;"",$T$5,"-")</f>
        <v>浜田　氏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55"/>
      <c r="AH303" s="78" t="str">
        <f t="shared" si="284"/>
        <v>手入力</v>
      </c>
      <c r="AI303" s="97">
        <f t="shared" si="285"/>
        <v>0</v>
      </c>
      <c r="AJ303" s="109" t="str">
        <f t="shared" si="286"/>
        <v/>
      </c>
      <c r="AK303" s="119" t="str">
        <f t="shared" si="287"/>
        <v>-</v>
      </c>
      <c r="AL303" s="131">
        <f t="shared" si="288"/>
        <v>52</v>
      </c>
      <c r="AM303" s="149">
        <f t="shared" si="289"/>
        <v>0.32911392405063289</v>
      </c>
      <c r="AN303" s="163">
        <f>COUNT(C297:AG297)</f>
        <v>30</v>
      </c>
      <c r="AO303" s="173">
        <f t="shared" si="290"/>
        <v>0</v>
      </c>
      <c r="AP303" s="173">
        <f t="shared" si="291"/>
        <v>158</v>
      </c>
      <c r="AQ303" s="173">
        <f t="shared" si="292"/>
        <v>0</v>
      </c>
      <c r="AR303" s="173">
        <f t="shared" si="293"/>
        <v>52</v>
      </c>
      <c r="AS303" s="3"/>
    </row>
    <row r="304" spans="1:45" s="3" customFormat="1" ht="20.100000000000001" hidden="1" customHeight="1" outlineLevel="1">
      <c r="A304" s="3"/>
      <c r="B304" s="15" t="str">
        <f>IF($U$5&lt;&gt;"",$U$5,"-")</f>
        <v>-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55"/>
      <c r="AH304" s="78" t="str">
        <f t="shared" si="284"/>
        <v>-</v>
      </c>
      <c r="AI304" s="97">
        <f t="shared" si="285"/>
        <v>0</v>
      </c>
      <c r="AJ304" s="109" t="str">
        <f t="shared" si="286"/>
        <v/>
      </c>
      <c r="AK304" s="119" t="str">
        <f t="shared" si="287"/>
        <v>-</v>
      </c>
      <c r="AL304" s="131">
        <f t="shared" si="288"/>
        <v>0</v>
      </c>
      <c r="AM304" s="149" t="str">
        <f t="shared" si="289"/>
        <v/>
      </c>
      <c r="AN304" s="163">
        <f>COUNT(C297:AG297)</f>
        <v>30</v>
      </c>
      <c r="AO304" s="173">
        <f t="shared" si="290"/>
        <v>0</v>
      </c>
      <c r="AP304" s="173">
        <f t="shared" si="291"/>
        <v>0</v>
      </c>
      <c r="AQ304" s="173">
        <f t="shared" si="292"/>
        <v>0</v>
      </c>
      <c r="AR304" s="173">
        <f t="shared" si="293"/>
        <v>0</v>
      </c>
      <c r="AS304" s="3"/>
    </row>
    <row r="305" spans="1:45" s="3" customFormat="1" ht="20.100000000000001" hidden="1" customHeight="1" outlineLevel="1">
      <c r="A305" s="3"/>
      <c r="B305" s="15" t="str">
        <f>IF($V$5&lt;&gt;"",$V$5,"-")</f>
        <v>-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55"/>
      <c r="AH305" s="78" t="str">
        <f t="shared" si="284"/>
        <v>-</v>
      </c>
      <c r="AI305" s="97">
        <f t="shared" si="285"/>
        <v>0</v>
      </c>
      <c r="AJ305" s="109" t="str">
        <f t="shared" si="286"/>
        <v/>
      </c>
      <c r="AK305" s="119" t="str">
        <f t="shared" si="287"/>
        <v>-</v>
      </c>
      <c r="AL305" s="131">
        <f t="shared" si="288"/>
        <v>0</v>
      </c>
      <c r="AM305" s="149" t="str">
        <f t="shared" si="289"/>
        <v/>
      </c>
      <c r="AN305" s="163">
        <f>COUNT(C297:AG297)</f>
        <v>30</v>
      </c>
      <c r="AO305" s="173">
        <f t="shared" si="290"/>
        <v>0</v>
      </c>
      <c r="AP305" s="173">
        <f t="shared" si="291"/>
        <v>0</v>
      </c>
      <c r="AQ305" s="173">
        <f t="shared" si="292"/>
        <v>0</v>
      </c>
      <c r="AR305" s="173">
        <f t="shared" si="293"/>
        <v>0</v>
      </c>
      <c r="AS305" s="3"/>
    </row>
    <row r="306" spans="1:45" s="3" customFormat="1" ht="20.100000000000001" hidden="1" customHeight="1" outlineLevel="1">
      <c r="A306" s="3"/>
      <c r="B306" s="16" t="str">
        <f>IF($W$5&lt;&gt;"",$W$5,"-")</f>
        <v>-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70"/>
      <c r="AH306" s="79" t="str">
        <f t="shared" si="284"/>
        <v>-</v>
      </c>
      <c r="AI306" s="99">
        <f t="shared" si="285"/>
        <v>0</v>
      </c>
      <c r="AJ306" s="108" t="str">
        <f t="shared" si="286"/>
        <v/>
      </c>
      <c r="AK306" s="117" t="str">
        <f t="shared" si="287"/>
        <v>-</v>
      </c>
      <c r="AL306" s="133">
        <f t="shared" si="288"/>
        <v>0</v>
      </c>
      <c r="AM306" s="147" t="str">
        <f t="shared" si="289"/>
        <v/>
      </c>
      <c r="AN306" s="163">
        <f>COUNT(C297:AG297)</f>
        <v>30</v>
      </c>
      <c r="AO306" s="173">
        <f t="shared" si="290"/>
        <v>0</v>
      </c>
      <c r="AP306" s="173">
        <f t="shared" si="291"/>
        <v>0</v>
      </c>
      <c r="AQ306" s="173">
        <f t="shared" si="292"/>
        <v>0</v>
      </c>
      <c r="AR306" s="173">
        <f t="shared" si="293"/>
        <v>0</v>
      </c>
      <c r="AS306" s="3"/>
    </row>
    <row r="307" spans="1:45" ht="14.25" hidden="1" outlineLevel="1">
      <c r="AR307" s="4"/>
    </row>
    <row r="308" spans="1:45" s="3" customFormat="1" ht="12.95" hidden="1" customHeight="1" outlineLevel="1">
      <c r="A308" s="1"/>
      <c r="B308" s="10" t="s">
        <v>6</v>
      </c>
      <c r="C308" s="20">
        <f>DATE(YEAR(C296),MONTH(C296)+1,DAY(C296))</f>
        <v>46143</v>
      </c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80" t="s">
        <v>31</v>
      </c>
      <c r="AI308" s="96" t="s">
        <v>20</v>
      </c>
      <c r="AJ308" s="105"/>
      <c r="AK308" s="114"/>
      <c r="AL308" s="138" t="s">
        <v>15</v>
      </c>
      <c r="AM308" s="151"/>
      <c r="AN308" s="167" t="s">
        <v>30</v>
      </c>
      <c r="AO308" s="171" t="s">
        <v>33</v>
      </c>
      <c r="AP308" s="181" t="s">
        <v>1</v>
      </c>
      <c r="AQ308" s="187"/>
      <c r="AR308" s="159"/>
      <c r="AS308" s="3"/>
    </row>
    <row r="309" spans="1:45" s="3" customFormat="1" ht="12.95" hidden="1" customHeight="1" outlineLevel="1">
      <c r="A309" s="1"/>
      <c r="B309" s="11" t="s">
        <v>9</v>
      </c>
      <c r="C309" s="21">
        <f>DATE(YEAR(C308),MONTH(C308),DAY(C308))</f>
        <v>46143</v>
      </c>
      <c r="D309" s="21">
        <f t="shared" ref="D309:AG309" si="294">IF(MONTH(DATE(YEAR(C309),MONTH(C309),DAY(C309)+1))=MONTH($C308),DATE(YEAR(C309),MONTH(C309),DAY(C309)+1),"")</f>
        <v>46144</v>
      </c>
      <c r="E309" s="21">
        <f t="shared" si="294"/>
        <v>46145</v>
      </c>
      <c r="F309" s="32">
        <f t="shared" si="294"/>
        <v>46146</v>
      </c>
      <c r="G309" s="21">
        <f t="shared" si="294"/>
        <v>46147</v>
      </c>
      <c r="H309" s="21">
        <f t="shared" si="294"/>
        <v>46148</v>
      </c>
      <c r="I309" s="21">
        <f t="shared" si="294"/>
        <v>46149</v>
      </c>
      <c r="J309" s="21">
        <f t="shared" si="294"/>
        <v>46150</v>
      </c>
      <c r="K309" s="21">
        <f t="shared" si="294"/>
        <v>46151</v>
      </c>
      <c r="L309" s="21">
        <f t="shared" si="294"/>
        <v>46152</v>
      </c>
      <c r="M309" s="21">
        <f t="shared" si="294"/>
        <v>46153</v>
      </c>
      <c r="N309" s="21">
        <f t="shared" si="294"/>
        <v>46154</v>
      </c>
      <c r="O309" s="21">
        <f t="shared" si="294"/>
        <v>46155</v>
      </c>
      <c r="P309" s="21">
        <f t="shared" si="294"/>
        <v>46156</v>
      </c>
      <c r="Q309" s="21">
        <f t="shared" si="294"/>
        <v>46157</v>
      </c>
      <c r="R309" s="21">
        <f t="shared" si="294"/>
        <v>46158</v>
      </c>
      <c r="S309" s="21">
        <f t="shared" si="294"/>
        <v>46159</v>
      </c>
      <c r="T309" s="21">
        <f t="shared" si="294"/>
        <v>46160</v>
      </c>
      <c r="U309" s="21">
        <f t="shared" si="294"/>
        <v>46161</v>
      </c>
      <c r="V309" s="21">
        <f t="shared" si="294"/>
        <v>46162</v>
      </c>
      <c r="W309" s="21">
        <f t="shared" si="294"/>
        <v>46163</v>
      </c>
      <c r="X309" s="21">
        <f t="shared" si="294"/>
        <v>46164</v>
      </c>
      <c r="Y309" s="21">
        <f t="shared" si="294"/>
        <v>46165</v>
      </c>
      <c r="Z309" s="21">
        <f t="shared" si="294"/>
        <v>46166</v>
      </c>
      <c r="AA309" s="21">
        <f t="shared" si="294"/>
        <v>46167</v>
      </c>
      <c r="AB309" s="21">
        <f t="shared" si="294"/>
        <v>46168</v>
      </c>
      <c r="AC309" s="21">
        <f t="shared" si="294"/>
        <v>46169</v>
      </c>
      <c r="AD309" s="21">
        <f t="shared" si="294"/>
        <v>46170</v>
      </c>
      <c r="AE309" s="21">
        <f t="shared" si="294"/>
        <v>46171</v>
      </c>
      <c r="AF309" s="21">
        <f t="shared" si="294"/>
        <v>46172</v>
      </c>
      <c r="AG309" s="67">
        <f t="shared" si="294"/>
        <v>46173</v>
      </c>
      <c r="AH309" s="81"/>
      <c r="AI309" s="97"/>
      <c r="AJ309" s="106"/>
      <c r="AK309" s="115"/>
      <c r="AL309" s="139"/>
      <c r="AM309" s="152"/>
      <c r="AN309" s="168"/>
      <c r="AO309" s="172"/>
      <c r="AP309" s="182"/>
      <c r="AQ309" s="187"/>
      <c r="AR309" s="159"/>
      <c r="AS309" s="3"/>
    </row>
    <row r="310" spans="1:45" s="3" customFormat="1" ht="12.95" hidden="1" customHeight="1" outlineLevel="1">
      <c r="A310" s="1"/>
      <c r="B310" s="11" t="s">
        <v>3</v>
      </c>
      <c r="C310" s="22" t="str">
        <f t="shared" ref="C310:AG310" si="295">TEXT(C309,"aaa")</f>
        <v>金</v>
      </c>
      <c r="D310" s="22" t="str">
        <f t="shared" si="295"/>
        <v>土</v>
      </c>
      <c r="E310" s="22" t="str">
        <f t="shared" si="295"/>
        <v>日</v>
      </c>
      <c r="F310" s="33" t="str">
        <f t="shared" si="295"/>
        <v>月</v>
      </c>
      <c r="G310" s="22" t="str">
        <f t="shared" si="295"/>
        <v>火</v>
      </c>
      <c r="H310" s="22" t="str">
        <f t="shared" si="295"/>
        <v>水</v>
      </c>
      <c r="I310" s="22" t="str">
        <f t="shared" si="295"/>
        <v>木</v>
      </c>
      <c r="J310" s="22" t="str">
        <f t="shared" si="295"/>
        <v>金</v>
      </c>
      <c r="K310" s="22" t="str">
        <f t="shared" si="295"/>
        <v>土</v>
      </c>
      <c r="L310" s="22" t="str">
        <f t="shared" si="295"/>
        <v>日</v>
      </c>
      <c r="M310" s="22" t="str">
        <f t="shared" si="295"/>
        <v>月</v>
      </c>
      <c r="N310" s="22" t="str">
        <f t="shared" si="295"/>
        <v>火</v>
      </c>
      <c r="O310" s="22" t="str">
        <f t="shared" si="295"/>
        <v>水</v>
      </c>
      <c r="P310" s="22" t="str">
        <f t="shared" si="295"/>
        <v>木</v>
      </c>
      <c r="Q310" s="22" t="str">
        <f t="shared" si="295"/>
        <v>金</v>
      </c>
      <c r="R310" s="22" t="str">
        <f t="shared" si="295"/>
        <v>土</v>
      </c>
      <c r="S310" s="22" t="str">
        <f t="shared" si="295"/>
        <v>日</v>
      </c>
      <c r="T310" s="22" t="str">
        <f t="shared" si="295"/>
        <v>月</v>
      </c>
      <c r="U310" s="22" t="str">
        <f t="shared" si="295"/>
        <v>火</v>
      </c>
      <c r="V310" s="22" t="str">
        <f t="shared" si="295"/>
        <v>水</v>
      </c>
      <c r="W310" s="22" t="str">
        <f t="shared" si="295"/>
        <v>木</v>
      </c>
      <c r="X310" s="22" t="str">
        <f t="shared" si="295"/>
        <v>金</v>
      </c>
      <c r="Y310" s="22" t="str">
        <f t="shared" si="295"/>
        <v>土</v>
      </c>
      <c r="Z310" s="22" t="str">
        <f t="shared" si="295"/>
        <v>日</v>
      </c>
      <c r="AA310" s="22" t="str">
        <f t="shared" si="295"/>
        <v>月</v>
      </c>
      <c r="AB310" s="22" t="str">
        <f t="shared" si="295"/>
        <v>火</v>
      </c>
      <c r="AC310" s="22" t="str">
        <f t="shared" si="295"/>
        <v>水</v>
      </c>
      <c r="AD310" s="22" t="str">
        <f t="shared" si="295"/>
        <v>木</v>
      </c>
      <c r="AE310" s="22" t="str">
        <f t="shared" si="295"/>
        <v>金</v>
      </c>
      <c r="AF310" s="22" t="str">
        <f t="shared" si="295"/>
        <v>土</v>
      </c>
      <c r="AG310" s="55" t="str">
        <f t="shared" si="295"/>
        <v>日</v>
      </c>
      <c r="AH310" s="81"/>
      <c r="AI310" s="98" t="s">
        <v>45</v>
      </c>
      <c r="AJ310" s="112" t="s">
        <v>19</v>
      </c>
      <c r="AK310" s="116" t="s">
        <v>58</v>
      </c>
      <c r="AL310" s="140" t="s">
        <v>45</v>
      </c>
      <c r="AM310" s="153" t="s">
        <v>22</v>
      </c>
      <c r="AN310" s="167">
        <f>COUNT(C309:AG309)</f>
        <v>31</v>
      </c>
      <c r="AO310" s="171">
        <f>AN310-AH310</f>
        <v>31</v>
      </c>
      <c r="AP310" s="171">
        <f>SUM(AO$8:AO312)</f>
        <v>1265</v>
      </c>
      <c r="AQ310" s="186"/>
      <c r="AR310" s="193"/>
      <c r="AS310" s="3"/>
    </row>
    <row r="311" spans="1:45" s="3" customFormat="1" ht="27" hidden="1" customHeight="1" outlineLevel="1">
      <c r="A311" s="5"/>
      <c r="B311" s="12" t="s">
        <v>11</v>
      </c>
      <c r="C311" s="23" t="str">
        <f>IFERROR(VLOOKUP(C309,祝日一覧!$A:$C,3,FALSE),"")</f>
        <v/>
      </c>
      <c r="D311" s="23" t="str">
        <f>IFERROR(VLOOKUP(D309,祝日一覧!$A:$C,3,FALSE),"")</f>
        <v/>
      </c>
      <c r="E311" s="23" t="str">
        <f>IFERROR(VLOOKUP(E309,祝日一覧!$A:$C,3,FALSE),"")</f>
        <v>憲法記念日</v>
      </c>
      <c r="F311" s="23" t="str">
        <f>IFERROR(VLOOKUP(F309,祝日一覧!$A:$C,3,FALSE),"")</f>
        <v>みどりの日</v>
      </c>
      <c r="G311" s="23" t="str">
        <f>IFERROR(VLOOKUP(G309,祝日一覧!$A:$C,3,FALSE),"")</f>
        <v>こどもの日</v>
      </c>
      <c r="H311" s="23" t="str">
        <f>IFERROR(VLOOKUP(H309,祝日一覧!$A:$C,3,FALSE),"")</f>
        <v>振替休日</v>
      </c>
      <c r="I311" s="23" t="str">
        <f>IFERROR(VLOOKUP(I309,祝日一覧!$A:$C,3,FALSE),"")</f>
        <v/>
      </c>
      <c r="J311" s="23" t="str">
        <f>IFERROR(VLOOKUP(J309,祝日一覧!$A:$C,3,FALSE),"")</f>
        <v/>
      </c>
      <c r="K311" s="23" t="str">
        <f>IFERROR(VLOOKUP(K309,祝日一覧!$A:$C,3,FALSE),"")</f>
        <v/>
      </c>
      <c r="L311" s="23" t="str">
        <f>IFERROR(VLOOKUP(L309,祝日一覧!$A:$C,3,FALSE),"")</f>
        <v/>
      </c>
      <c r="M311" s="23" t="str">
        <f>IFERROR(VLOOKUP(M309,祝日一覧!$A:$C,3,FALSE),"")</f>
        <v/>
      </c>
      <c r="N311" s="23" t="str">
        <f>IFERROR(VLOOKUP(N309,祝日一覧!$A:$C,3,FALSE),"")</f>
        <v/>
      </c>
      <c r="O311" s="23" t="str">
        <f>IFERROR(VLOOKUP(O309,祝日一覧!$A:$C,3,FALSE),"")</f>
        <v/>
      </c>
      <c r="P311" s="23" t="str">
        <f>IFERROR(VLOOKUP(P309,祝日一覧!$A:$C,3,FALSE),"")</f>
        <v/>
      </c>
      <c r="Q311" s="23" t="str">
        <f>IFERROR(VLOOKUP(Q309,祝日一覧!$A:$C,3,FALSE),"")</f>
        <v/>
      </c>
      <c r="R311" s="23" t="str">
        <f>IFERROR(VLOOKUP(R309,祝日一覧!$A:$C,3,FALSE),"")</f>
        <v/>
      </c>
      <c r="S311" s="23" t="str">
        <f>IFERROR(VLOOKUP(S309,祝日一覧!$A:$C,3,FALSE),"")</f>
        <v/>
      </c>
      <c r="T311" s="23" t="str">
        <f>IFERROR(VLOOKUP(T309,祝日一覧!$A:$C,3,FALSE),"")</f>
        <v/>
      </c>
      <c r="U311" s="23" t="str">
        <f>IFERROR(VLOOKUP(U309,祝日一覧!$A:$C,3,FALSE),"")</f>
        <v/>
      </c>
      <c r="V311" s="23" t="str">
        <f>IFERROR(VLOOKUP(V309,祝日一覧!$A:$C,3,FALSE),"")</f>
        <v/>
      </c>
      <c r="W311" s="23" t="str">
        <f>IFERROR(VLOOKUP(W309,祝日一覧!$A:$C,3,FALSE),"")</f>
        <v/>
      </c>
      <c r="X311" s="23" t="str">
        <f>IFERROR(VLOOKUP(X309,祝日一覧!$A:$C,3,FALSE),"")</f>
        <v/>
      </c>
      <c r="Y311" s="23" t="str">
        <f>IFERROR(VLOOKUP(Y309,祝日一覧!$A:$C,3,FALSE),"")</f>
        <v/>
      </c>
      <c r="Z311" s="23" t="str">
        <f>IFERROR(VLOOKUP(Z309,祝日一覧!$A:$C,3,FALSE),"")</f>
        <v/>
      </c>
      <c r="AA311" s="23" t="str">
        <f>IFERROR(VLOOKUP(AA309,祝日一覧!$A:$C,3,FALSE),"")</f>
        <v/>
      </c>
      <c r="AB311" s="23" t="str">
        <f>IFERROR(VLOOKUP(AB309,祝日一覧!$A:$C,3,FALSE),"")</f>
        <v/>
      </c>
      <c r="AC311" s="23" t="str">
        <f>IFERROR(VLOOKUP(AC309,祝日一覧!$A:$C,3,FALSE),"")</f>
        <v/>
      </c>
      <c r="AD311" s="23" t="str">
        <f>IFERROR(VLOOKUP(AD309,祝日一覧!$A:$C,3,FALSE),"")</f>
        <v/>
      </c>
      <c r="AE311" s="23" t="str">
        <f>IFERROR(VLOOKUP(AE309,祝日一覧!$A:$C,3,FALSE),"")</f>
        <v/>
      </c>
      <c r="AF311" s="23" t="str">
        <f>IFERROR(VLOOKUP(AF309,祝日一覧!$A:$C,3,FALSE),"")</f>
        <v/>
      </c>
      <c r="AG311" s="71" t="str">
        <f>IFERROR(VLOOKUP(AG309,祝日一覧!$A:$C,3,FALSE),"")</f>
        <v/>
      </c>
      <c r="AH311" s="81"/>
      <c r="AI311" s="98"/>
      <c r="AJ311" s="112"/>
      <c r="AK311" s="116"/>
      <c r="AL311" s="141"/>
      <c r="AM311" s="154"/>
      <c r="AN311" s="168"/>
      <c r="AO311" s="172"/>
      <c r="AP311" s="172"/>
      <c r="AQ311" s="188"/>
      <c r="AR311" s="194"/>
      <c r="AS311" s="3"/>
    </row>
    <row r="312" spans="1:45" s="3" customFormat="1" ht="20.100000000000001" hidden="1" customHeight="1" outlineLevel="1">
      <c r="A312" s="3"/>
      <c r="B312" s="1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72"/>
      <c r="AH312" s="82"/>
      <c r="AI312" s="99"/>
      <c r="AJ312" s="108" t="e">
        <f>AVERAGE(AJ313:AJ318)</f>
        <v>#DIV/0!</v>
      </c>
      <c r="AK312" s="117" t="e">
        <f>IF(AJ312&gt;=0.285,"達成","未")</f>
        <v>#DIV/0!</v>
      </c>
      <c r="AL312" s="128"/>
      <c r="AM312" s="147">
        <f>AVERAGE(AM313:AM317)</f>
        <v>0.32700421940928265</v>
      </c>
      <c r="AN312" s="165" t="s">
        <v>47</v>
      </c>
      <c r="AO312" s="175" t="s">
        <v>74</v>
      </c>
      <c r="AP312" s="184" t="s">
        <v>64</v>
      </c>
      <c r="AQ312" s="192" t="s">
        <v>62</v>
      </c>
      <c r="AR312" s="192" t="s">
        <v>63</v>
      </c>
      <c r="AS312" s="199" t="s">
        <v>73</v>
      </c>
    </row>
    <row r="313" spans="1:45" s="3" customFormat="1" ht="20.100000000000001" hidden="1" customHeight="1" outlineLevel="1">
      <c r="A313" s="3"/>
      <c r="B313" s="14" t="str">
        <f>IF($R$5&lt;&gt;"",$R$5,"-")</f>
        <v>松江　氏</v>
      </c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69"/>
      <c r="AH313" s="84" t="str">
        <f t="shared" ref="AH313:AH318" si="296">IF(B313="-",B313,"手入力")</f>
        <v>手入力</v>
      </c>
      <c r="AI313" s="96">
        <f t="shared" ref="AI313:AI318" si="297">AQ313</f>
        <v>0</v>
      </c>
      <c r="AJ313" s="111" t="str">
        <f t="shared" ref="AJ313:AJ318" si="298">IFERROR(AI313/AO313,"")</f>
        <v/>
      </c>
      <c r="AK313" s="124" t="str">
        <f t="shared" ref="AK313:AK318" si="299">IFERROR(IF(B313="-",B313,IF(AI313/AO313&gt;=0.285,"達成","未")),"-")</f>
        <v>-</v>
      </c>
      <c r="AL313" s="130">
        <f t="shared" ref="AL313:AL318" si="300">AR313</f>
        <v>52</v>
      </c>
      <c r="AM313" s="150">
        <f t="shared" ref="AM313:AM318" si="301">IFERROR(AL313/AP313,"")</f>
        <v>0.32911392405063289</v>
      </c>
      <c r="AN313" s="163">
        <f>COUNT(C309:AG309)</f>
        <v>31</v>
      </c>
      <c r="AO313" s="173">
        <f t="shared" ref="AO313:AO318" si="302">IF(OR(B313="-",B313=""),0,IFERROR(AN313-AH313,))</f>
        <v>0</v>
      </c>
      <c r="AP313" s="173">
        <f t="shared" ref="AP313:AP318" si="303">AO313+AP301</f>
        <v>158</v>
      </c>
      <c r="AQ313" s="172">
        <f t="shared" ref="AQ313:AQ318" si="304">COUNTIF(C313:AG313,"○")</f>
        <v>0</v>
      </c>
      <c r="AR313" s="172">
        <f t="shared" ref="AR313:AR318" si="305">AR301+AQ313</f>
        <v>52</v>
      </c>
      <c r="AS313" s="200">
        <f>IF(AS314&gt;=1,0,IF(SUM(AO313:AO318)=0,1,IF(AK312="達成",1,0)))</f>
        <v>0</v>
      </c>
    </row>
    <row r="314" spans="1:45" s="3" customFormat="1" ht="20.100000000000001" hidden="1" customHeight="1" outlineLevel="1">
      <c r="A314" s="3"/>
      <c r="B314" s="15" t="str">
        <f>IF($S$5&lt;&gt;"",$S$5,"-")</f>
        <v>大田　氏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55"/>
      <c r="AH314" s="78" t="str">
        <f t="shared" si="296"/>
        <v>手入力</v>
      </c>
      <c r="AI314" s="97">
        <f t="shared" si="297"/>
        <v>0</v>
      </c>
      <c r="AJ314" s="109" t="str">
        <f t="shared" si="298"/>
        <v/>
      </c>
      <c r="AK314" s="119" t="str">
        <f t="shared" si="299"/>
        <v>-</v>
      </c>
      <c r="AL314" s="131">
        <f t="shared" si="300"/>
        <v>51</v>
      </c>
      <c r="AM314" s="149">
        <f t="shared" si="301"/>
        <v>0.32278481012658228</v>
      </c>
      <c r="AN314" s="163">
        <f>COUNT(C309:AG309)</f>
        <v>31</v>
      </c>
      <c r="AO314" s="173">
        <f t="shared" si="302"/>
        <v>0</v>
      </c>
      <c r="AP314" s="173">
        <f t="shared" si="303"/>
        <v>158</v>
      </c>
      <c r="AQ314" s="173">
        <f t="shared" si="304"/>
        <v>0</v>
      </c>
      <c r="AR314" s="173">
        <f t="shared" si="305"/>
        <v>51</v>
      </c>
      <c r="AS314" s="3">
        <f>COUNTIF(AH313:AH318,"手入力")</f>
        <v>3</v>
      </c>
    </row>
    <row r="315" spans="1:45" s="3" customFormat="1" ht="20.100000000000001" hidden="1" customHeight="1" outlineLevel="1">
      <c r="A315" s="3"/>
      <c r="B315" s="15" t="str">
        <f>IF($T$5&lt;&gt;"",$T$5,"-")</f>
        <v>浜田　氏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55"/>
      <c r="AH315" s="78" t="str">
        <f t="shared" si="296"/>
        <v>手入力</v>
      </c>
      <c r="AI315" s="97">
        <f t="shared" si="297"/>
        <v>0</v>
      </c>
      <c r="AJ315" s="109" t="str">
        <f t="shared" si="298"/>
        <v/>
      </c>
      <c r="AK315" s="119" t="str">
        <f t="shared" si="299"/>
        <v>-</v>
      </c>
      <c r="AL315" s="131">
        <f t="shared" si="300"/>
        <v>52</v>
      </c>
      <c r="AM315" s="149">
        <f t="shared" si="301"/>
        <v>0.32911392405063289</v>
      </c>
      <c r="AN315" s="163">
        <f>COUNT(C309:AG309)</f>
        <v>31</v>
      </c>
      <c r="AO315" s="173">
        <f t="shared" si="302"/>
        <v>0</v>
      </c>
      <c r="AP315" s="173">
        <f t="shared" si="303"/>
        <v>158</v>
      </c>
      <c r="AQ315" s="173">
        <f t="shared" si="304"/>
        <v>0</v>
      </c>
      <c r="AR315" s="173">
        <f t="shared" si="305"/>
        <v>52</v>
      </c>
      <c r="AS315" s="3"/>
    </row>
    <row r="316" spans="1:45" s="3" customFormat="1" ht="20.100000000000001" hidden="1" customHeight="1" outlineLevel="1">
      <c r="A316" s="3"/>
      <c r="B316" s="15" t="str">
        <f>IF($U$5&lt;&gt;"",$U$5,"-")</f>
        <v>-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55"/>
      <c r="AH316" s="78" t="str">
        <f t="shared" si="296"/>
        <v>-</v>
      </c>
      <c r="AI316" s="97">
        <f t="shared" si="297"/>
        <v>0</v>
      </c>
      <c r="AJ316" s="109" t="str">
        <f t="shared" si="298"/>
        <v/>
      </c>
      <c r="AK316" s="119" t="str">
        <f t="shared" si="299"/>
        <v>-</v>
      </c>
      <c r="AL316" s="131">
        <f t="shared" si="300"/>
        <v>0</v>
      </c>
      <c r="AM316" s="149" t="str">
        <f t="shared" si="301"/>
        <v/>
      </c>
      <c r="AN316" s="163">
        <f>COUNT(C309:AG309)</f>
        <v>31</v>
      </c>
      <c r="AO316" s="173">
        <f t="shared" si="302"/>
        <v>0</v>
      </c>
      <c r="AP316" s="173">
        <f t="shared" si="303"/>
        <v>0</v>
      </c>
      <c r="AQ316" s="173">
        <f t="shared" si="304"/>
        <v>0</v>
      </c>
      <c r="AR316" s="173">
        <f t="shared" si="305"/>
        <v>0</v>
      </c>
      <c r="AS316" s="3"/>
    </row>
    <row r="317" spans="1:45" s="3" customFormat="1" ht="20.100000000000001" hidden="1" customHeight="1" outlineLevel="1">
      <c r="A317" s="3"/>
      <c r="B317" s="15" t="str">
        <f>IF($V$5&lt;&gt;"",$V$5,"-")</f>
        <v>-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55"/>
      <c r="AH317" s="78" t="str">
        <f t="shared" si="296"/>
        <v>-</v>
      </c>
      <c r="AI317" s="97">
        <f t="shared" si="297"/>
        <v>0</v>
      </c>
      <c r="AJ317" s="109" t="str">
        <f t="shared" si="298"/>
        <v/>
      </c>
      <c r="AK317" s="119" t="str">
        <f t="shared" si="299"/>
        <v>-</v>
      </c>
      <c r="AL317" s="131">
        <f t="shared" si="300"/>
        <v>0</v>
      </c>
      <c r="AM317" s="149" t="str">
        <f t="shared" si="301"/>
        <v/>
      </c>
      <c r="AN317" s="163">
        <f>COUNT(C309:AG309)</f>
        <v>31</v>
      </c>
      <c r="AO317" s="173">
        <f t="shared" si="302"/>
        <v>0</v>
      </c>
      <c r="AP317" s="173">
        <f t="shared" si="303"/>
        <v>0</v>
      </c>
      <c r="AQ317" s="173">
        <f t="shared" si="304"/>
        <v>0</v>
      </c>
      <c r="AR317" s="173">
        <f t="shared" si="305"/>
        <v>0</v>
      </c>
      <c r="AS317" s="3"/>
    </row>
    <row r="318" spans="1:45" s="3" customFormat="1" ht="20.100000000000001" hidden="1" customHeight="1" outlineLevel="1">
      <c r="A318" s="3"/>
      <c r="B318" s="16" t="str">
        <f>IF($W$5&lt;&gt;"",$W$5,"-")</f>
        <v>-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70"/>
      <c r="AH318" s="79" t="str">
        <f t="shared" si="296"/>
        <v>-</v>
      </c>
      <c r="AI318" s="99">
        <f t="shared" si="297"/>
        <v>0</v>
      </c>
      <c r="AJ318" s="108" t="str">
        <f t="shared" si="298"/>
        <v/>
      </c>
      <c r="AK318" s="117" t="str">
        <f t="shared" si="299"/>
        <v>-</v>
      </c>
      <c r="AL318" s="133">
        <f t="shared" si="300"/>
        <v>0</v>
      </c>
      <c r="AM318" s="147" t="str">
        <f t="shared" si="301"/>
        <v/>
      </c>
      <c r="AN318" s="163">
        <f>COUNT(C309:AG309)</f>
        <v>31</v>
      </c>
      <c r="AO318" s="173">
        <f t="shared" si="302"/>
        <v>0</v>
      </c>
      <c r="AP318" s="173">
        <f t="shared" si="303"/>
        <v>0</v>
      </c>
      <c r="AQ318" s="173">
        <f t="shared" si="304"/>
        <v>0</v>
      </c>
      <c r="AR318" s="173">
        <f t="shared" si="305"/>
        <v>0</v>
      </c>
      <c r="AS318" s="3"/>
    </row>
    <row r="319" spans="1:45" ht="14.25" hidden="1" outlineLevel="1">
      <c r="AR319" s="4"/>
    </row>
    <row r="320" spans="1:45" s="3" customFormat="1" ht="12.95" hidden="1" customHeight="1" outlineLevel="1">
      <c r="A320" s="1"/>
      <c r="B320" s="10" t="s">
        <v>6</v>
      </c>
      <c r="C320" s="20">
        <f>DATE(YEAR(C308),MONTH(C308)+1,DAY(C308))</f>
        <v>46174</v>
      </c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80" t="s">
        <v>31</v>
      </c>
      <c r="AI320" s="96" t="s">
        <v>20</v>
      </c>
      <c r="AJ320" s="105"/>
      <c r="AK320" s="114"/>
      <c r="AL320" s="138" t="s">
        <v>15</v>
      </c>
      <c r="AM320" s="151"/>
      <c r="AN320" s="167" t="s">
        <v>30</v>
      </c>
      <c r="AO320" s="171" t="s">
        <v>33</v>
      </c>
      <c r="AP320" s="181" t="s">
        <v>1</v>
      </c>
      <c r="AQ320" s="187"/>
      <c r="AR320" s="159"/>
      <c r="AS320" s="3"/>
    </row>
    <row r="321" spans="1:45" s="3" customFormat="1" ht="12.95" hidden="1" customHeight="1" outlineLevel="1">
      <c r="A321" s="1"/>
      <c r="B321" s="11" t="s">
        <v>9</v>
      </c>
      <c r="C321" s="21">
        <f>DATE(YEAR(C320),MONTH(C320),DAY(C320))</f>
        <v>46174</v>
      </c>
      <c r="D321" s="21">
        <f t="shared" ref="D321:AG321" si="306">IF(MONTH(DATE(YEAR(C321),MONTH(C321),DAY(C321)+1))=MONTH($C320),DATE(YEAR(C321),MONTH(C321),DAY(C321)+1),"")</f>
        <v>46175</v>
      </c>
      <c r="E321" s="21">
        <f t="shared" si="306"/>
        <v>46176</v>
      </c>
      <c r="F321" s="32">
        <f t="shared" si="306"/>
        <v>46177</v>
      </c>
      <c r="G321" s="21">
        <f t="shared" si="306"/>
        <v>46178</v>
      </c>
      <c r="H321" s="21">
        <f t="shared" si="306"/>
        <v>46179</v>
      </c>
      <c r="I321" s="21">
        <f t="shared" si="306"/>
        <v>46180</v>
      </c>
      <c r="J321" s="21">
        <f t="shared" si="306"/>
        <v>46181</v>
      </c>
      <c r="K321" s="21">
        <f t="shared" si="306"/>
        <v>46182</v>
      </c>
      <c r="L321" s="21">
        <f t="shared" si="306"/>
        <v>46183</v>
      </c>
      <c r="M321" s="21">
        <f t="shared" si="306"/>
        <v>46184</v>
      </c>
      <c r="N321" s="21">
        <f t="shared" si="306"/>
        <v>46185</v>
      </c>
      <c r="O321" s="21">
        <f t="shared" si="306"/>
        <v>46186</v>
      </c>
      <c r="P321" s="21">
        <f t="shared" si="306"/>
        <v>46187</v>
      </c>
      <c r="Q321" s="21">
        <f t="shared" si="306"/>
        <v>46188</v>
      </c>
      <c r="R321" s="21">
        <f t="shared" si="306"/>
        <v>46189</v>
      </c>
      <c r="S321" s="21">
        <f t="shared" si="306"/>
        <v>46190</v>
      </c>
      <c r="T321" s="21">
        <f t="shared" si="306"/>
        <v>46191</v>
      </c>
      <c r="U321" s="21">
        <f t="shared" si="306"/>
        <v>46192</v>
      </c>
      <c r="V321" s="21">
        <f t="shared" si="306"/>
        <v>46193</v>
      </c>
      <c r="W321" s="21">
        <f t="shared" si="306"/>
        <v>46194</v>
      </c>
      <c r="X321" s="21">
        <f t="shared" si="306"/>
        <v>46195</v>
      </c>
      <c r="Y321" s="21">
        <f t="shared" si="306"/>
        <v>46196</v>
      </c>
      <c r="Z321" s="21">
        <f t="shared" si="306"/>
        <v>46197</v>
      </c>
      <c r="AA321" s="21">
        <f t="shared" si="306"/>
        <v>46198</v>
      </c>
      <c r="AB321" s="21">
        <f t="shared" si="306"/>
        <v>46199</v>
      </c>
      <c r="AC321" s="21">
        <f t="shared" si="306"/>
        <v>46200</v>
      </c>
      <c r="AD321" s="21">
        <f t="shared" si="306"/>
        <v>46201</v>
      </c>
      <c r="AE321" s="21">
        <f t="shared" si="306"/>
        <v>46202</v>
      </c>
      <c r="AF321" s="21">
        <f t="shared" si="306"/>
        <v>46203</v>
      </c>
      <c r="AG321" s="67" t="str">
        <f t="shared" si="306"/>
        <v/>
      </c>
      <c r="AH321" s="81"/>
      <c r="AI321" s="97"/>
      <c r="AJ321" s="106"/>
      <c r="AK321" s="115"/>
      <c r="AL321" s="139"/>
      <c r="AM321" s="152"/>
      <c r="AN321" s="168"/>
      <c r="AO321" s="172"/>
      <c r="AP321" s="182"/>
      <c r="AQ321" s="187"/>
      <c r="AR321" s="159"/>
      <c r="AS321" s="3"/>
    </row>
    <row r="322" spans="1:45" s="3" customFormat="1" ht="12.95" hidden="1" customHeight="1" outlineLevel="1">
      <c r="A322" s="1"/>
      <c r="B322" s="11" t="s">
        <v>3</v>
      </c>
      <c r="C322" s="22" t="str">
        <f t="shared" ref="C322:AG322" si="307">TEXT(C321,"aaa")</f>
        <v>月</v>
      </c>
      <c r="D322" s="22" t="str">
        <f t="shared" si="307"/>
        <v>火</v>
      </c>
      <c r="E322" s="22" t="str">
        <f t="shared" si="307"/>
        <v>水</v>
      </c>
      <c r="F322" s="33" t="str">
        <f t="shared" si="307"/>
        <v>木</v>
      </c>
      <c r="G322" s="22" t="str">
        <f t="shared" si="307"/>
        <v>金</v>
      </c>
      <c r="H322" s="22" t="str">
        <f t="shared" si="307"/>
        <v>土</v>
      </c>
      <c r="I322" s="22" t="str">
        <f t="shared" si="307"/>
        <v>日</v>
      </c>
      <c r="J322" s="22" t="str">
        <f t="shared" si="307"/>
        <v>月</v>
      </c>
      <c r="K322" s="22" t="str">
        <f t="shared" si="307"/>
        <v>火</v>
      </c>
      <c r="L322" s="22" t="str">
        <f t="shared" si="307"/>
        <v>水</v>
      </c>
      <c r="M322" s="22" t="str">
        <f t="shared" si="307"/>
        <v>木</v>
      </c>
      <c r="N322" s="22" t="str">
        <f t="shared" si="307"/>
        <v>金</v>
      </c>
      <c r="O322" s="22" t="str">
        <f t="shared" si="307"/>
        <v>土</v>
      </c>
      <c r="P322" s="22" t="str">
        <f t="shared" si="307"/>
        <v>日</v>
      </c>
      <c r="Q322" s="22" t="str">
        <f t="shared" si="307"/>
        <v>月</v>
      </c>
      <c r="R322" s="22" t="str">
        <f t="shared" si="307"/>
        <v>火</v>
      </c>
      <c r="S322" s="22" t="str">
        <f t="shared" si="307"/>
        <v>水</v>
      </c>
      <c r="T322" s="22" t="str">
        <f t="shared" si="307"/>
        <v>木</v>
      </c>
      <c r="U322" s="22" t="str">
        <f t="shared" si="307"/>
        <v>金</v>
      </c>
      <c r="V322" s="22" t="str">
        <f t="shared" si="307"/>
        <v>土</v>
      </c>
      <c r="W322" s="22" t="str">
        <f t="shared" si="307"/>
        <v>日</v>
      </c>
      <c r="X322" s="22" t="str">
        <f t="shared" si="307"/>
        <v>月</v>
      </c>
      <c r="Y322" s="22" t="str">
        <f t="shared" si="307"/>
        <v>火</v>
      </c>
      <c r="Z322" s="22" t="str">
        <f t="shared" si="307"/>
        <v>水</v>
      </c>
      <c r="AA322" s="22" t="str">
        <f t="shared" si="307"/>
        <v>木</v>
      </c>
      <c r="AB322" s="22" t="str">
        <f t="shared" si="307"/>
        <v>金</v>
      </c>
      <c r="AC322" s="22" t="str">
        <f t="shared" si="307"/>
        <v>土</v>
      </c>
      <c r="AD322" s="22" t="str">
        <f t="shared" si="307"/>
        <v>日</v>
      </c>
      <c r="AE322" s="22" t="str">
        <f t="shared" si="307"/>
        <v>月</v>
      </c>
      <c r="AF322" s="22" t="str">
        <f t="shared" si="307"/>
        <v>火</v>
      </c>
      <c r="AG322" s="55" t="str">
        <f t="shared" si="307"/>
        <v/>
      </c>
      <c r="AH322" s="81"/>
      <c r="AI322" s="98" t="s">
        <v>45</v>
      </c>
      <c r="AJ322" s="112" t="s">
        <v>19</v>
      </c>
      <c r="AK322" s="116" t="s">
        <v>58</v>
      </c>
      <c r="AL322" s="140" t="s">
        <v>45</v>
      </c>
      <c r="AM322" s="153" t="s">
        <v>22</v>
      </c>
      <c r="AN322" s="167">
        <f>COUNT(C321:AG321)</f>
        <v>30</v>
      </c>
      <c r="AO322" s="171">
        <f>AN322-AH322</f>
        <v>30</v>
      </c>
      <c r="AP322" s="171">
        <f>SUM(AO$8:AO324)</f>
        <v>1295</v>
      </c>
      <c r="AQ322" s="186"/>
      <c r="AR322" s="193"/>
      <c r="AS322" s="3"/>
    </row>
    <row r="323" spans="1:45" s="3" customFormat="1" ht="27" hidden="1" customHeight="1" outlineLevel="1">
      <c r="A323" s="5"/>
      <c r="B323" s="12" t="s">
        <v>11</v>
      </c>
      <c r="C323" s="23" t="str">
        <f>IFERROR(VLOOKUP(C321,祝日一覧!$A:$C,3,FALSE),"")</f>
        <v/>
      </c>
      <c r="D323" s="23" t="str">
        <f>IFERROR(VLOOKUP(D321,祝日一覧!$A:$C,3,FALSE),"")</f>
        <v/>
      </c>
      <c r="E323" s="23" t="str">
        <f>IFERROR(VLOOKUP(E321,祝日一覧!$A:$C,3,FALSE),"")</f>
        <v/>
      </c>
      <c r="F323" s="23" t="str">
        <f>IFERROR(VLOOKUP(F321,祝日一覧!$A:$C,3,FALSE),"")</f>
        <v/>
      </c>
      <c r="G323" s="23" t="str">
        <f>IFERROR(VLOOKUP(G321,祝日一覧!$A:$C,3,FALSE),"")</f>
        <v/>
      </c>
      <c r="H323" s="23" t="str">
        <f>IFERROR(VLOOKUP(H321,祝日一覧!$A:$C,3,FALSE),"")</f>
        <v/>
      </c>
      <c r="I323" s="23" t="str">
        <f>IFERROR(VLOOKUP(I321,祝日一覧!$A:$C,3,FALSE),"")</f>
        <v/>
      </c>
      <c r="J323" s="23" t="str">
        <f>IFERROR(VLOOKUP(J321,祝日一覧!$A:$C,3,FALSE),"")</f>
        <v/>
      </c>
      <c r="K323" s="23" t="str">
        <f>IFERROR(VLOOKUP(K321,祝日一覧!$A:$C,3,FALSE),"")</f>
        <v/>
      </c>
      <c r="L323" s="23" t="str">
        <f>IFERROR(VLOOKUP(L321,祝日一覧!$A:$C,3,FALSE),"")</f>
        <v/>
      </c>
      <c r="M323" s="23" t="str">
        <f>IFERROR(VLOOKUP(M321,祝日一覧!$A:$C,3,FALSE),"")</f>
        <v/>
      </c>
      <c r="N323" s="23" t="str">
        <f>IFERROR(VLOOKUP(N321,祝日一覧!$A:$C,3,FALSE),"")</f>
        <v/>
      </c>
      <c r="O323" s="23" t="str">
        <f>IFERROR(VLOOKUP(O321,祝日一覧!$A:$C,3,FALSE),"")</f>
        <v/>
      </c>
      <c r="P323" s="23" t="str">
        <f>IFERROR(VLOOKUP(P321,祝日一覧!$A:$C,3,FALSE),"")</f>
        <v/>
      </c>
      <c r="Q323" s="23" t="str">
        <f>IFERROR(VLOOKUP(Q321,祝日一覧!$A:$C,3,FALSE),"")</f>
        <v/>
      </c>
      <c r="R323" s="23" t="str">
        <f>IFERROR(VLOOKUP(R321,祝日一覧!$A:$C,3,FALSE),"")</f>
        <v/>
      </c>
      <c r="S323" s="23" t="str">
        <f>IFERROR(VLOOKUP(S321,祝日一覧!$A:$C,3,FALSE),"")</f>
        <v/>
      </c>
      <c r="T323" s="23" t="str">
        <f>IFERROR(VLOOKUP(T321,祝日一覧!$A:$C,3,FALSE),"")</f>
        <v/>
      </c>
      <c r="U323" s="23" t="str">
        <f>IFERROR(VLOOKUP(U321,祝日一覧!$A:$C,3,FALSE),"")</f>
        <v/>
      </c>
      <c r="V323" s="23" t="str">
        <f>IFERROR(VLOOKUP(V321,祝日一覧!$A:$C,3,FALSE),"")</f>
        <v/>
      </c>
      <c r="W323" s="23" t="str">
        <f>IFERROR(VLOOKUP(W321,祝日一覧!$A:$C,3,FALSE),"")</f>
        <v/>
      </c>
      <c r="X323" s="23" t="str">
        <f>IFERROR(VLOOKUP(X321,祝日一覧!$A:$C,3,FALSE),"")</f>
        <v/>
      </c>
      <c r="Y323" s="23" t="str">
        <f>IFERROR(VLOOKUP(Y321,祝日一覧!$A:$C,3,FALSE),"")</f>
        <v/>
      </c>
      <c r="Z323" s="23" t="str">
        <f>IFERROR(VLOOKUP(Z321,祝日一覧!$A:$C,3,FALSE),"")</f>
        <v/>
      </c>
      <c r="AA323" s="23" t="str">
        <f>IFERROR(VLOOKUP(AA321,祝日一覧!$A:$C,3,FALSE),"")</f>
        <v/>
      </c>
      <c r="AB323" s="23" t="str">
        <f>IFERROR(VLOOKUP(AB321,祝日一覧!$A:$C,3,FALSE),"")</f>
        <v/>
      </c>
      <c r="AC323" s="23" t="str">
        <f>IFERROR(VLOOKUP(AC321,祝日一覧!$A:$C,3,FALSE),"")</f>
        <v/>
      </c>
      <c r="AD323" s="23" t="str">
        <f>IFERROR(VLOOKUP(AD321,祝日一覧!$A:$C,3,FALSE),"")</f>
        <v/>
      </c>
      <c r="AE323" s="23" t="str">
        <f>IFERROR(VLOOKUP(AE321,祝日一覧!$A:$C,3,FALSE),"")</f>
        <v/>
      </c>
      <c r="AF323" s="23" t="str">
        <f>IFERROR(VLOOKUP(AF321,祝日一覧!$A:$C,3,FALSE),"")</f>
        <v/>
      </c>
      <c r="AG323" s="71" t="str">
        <f>IFERROR(VLOOKUP(AG321,祝日一覧!$A:$C,3,FALSE),"")</f>
        <v/>
      </c>
      <c r="AH323" s="81"/>
      <c r="AI323" s="98"/>
      <c r="AJ323" s="112"/>
      <c r="AK323" s="116"/>
      <c r="AL323" s="141"/>
      <c r="AM323" s="154"/>
      <c r="AN323" s="168"/>
      <c r="AO323" s="172"/>
      <c r="AP323" s="172"/>
      <c r="AQ323" s="188"/>
      <c r="AR323" s="194"/>
      <c r="AS323" s="3"/>
    </row>
    <row r="324" spans="1:45" s="3" customFormat="1" ht="20.100000000000001" hidden="1" customHeight="1" outlineLevel="1">
      <c r="A324" s="3"/>
      <c r="B324" s="1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72"/>
      <c r="AH324" s="82"/>
      <c r="AI324" s="99"/>
      <c r="AJ324" s="108" t="e">
        <f>AVERAGE(AJ325:AJ330)</f>
        <v>#DIV/0!</v>
      </c>
      <c r="AK324" s="117" t="e">
        <f>IF(AJ324&gt;=0.285,"達成","未")</f>
        <v>#DIV/0!</v>
      </c>
      <c r="AL324" s="128"/>
      <c r="AM324" s="147">
        <f>AVERAGE(AM325:AM329)</f>
        <v>0.32700421940928265</v>
      </c>
      <c r="AN324" s="165" t="s">
        <v>47</v>
      </c>
      <c r="AO324" s="175" t="s">
        <v>74</v>
      </c>
      <c r="AP324" s="184" t="s">
        <v>64</v>
      </c>
      <c r="AQ324" s="192" t="s">
        <v>62</v>
      </c>
      <c r="AR324" s="192" t="s">
        <v>63</v>
      </c>
      <c r="AS324" s="199" t="s">
        <v>73</v>
      </c>
    </row>
    <row r="325" spans="1:45" s="3" customFormat="1" ht="20.100000000000001" hidden="1" customHeight="1" outlineLevel="1">
      <c r="A325" s="3"/>
      <c r="B325" s="14" t="str">
        <f>IF($R$5&lt;&gt;"",$R$5,"-")</f>
        <v>松江　氏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69"/>
      <c r="AH325" s="84" t="str">
        <f t="shared" ref="AH325:AH330" si="308">IF(B325="-",B325,"手入力")</f>
        <v>手入力</v>
      </c>
      <c r="AI325" s="96">
        <f t="shared" ref="AI325:AI330" si="309">AQ325</f>
        <v>0</v>
      </c>
      <c r="AJ325" s="111" t="str">
        <f t="shared" ref="AJ325:AJ330" si="310">IFERROR(AI325/AO325,"")</f>
        <v/>
      </c>
      <c r="AK325" s="124" t="str">
        <f t="shared" ref="AK325:AK330" si="311">IFERROR(IF(B325="-",B325,IF(AI325/AO325&gt;=0.285,"達成","未")),"-")</f>
        <v>-</v>
      </c>
      <c r="AL325" s="130">
        <f t="shared" ref="AL325:AL330" si="312">AR325</f>
        <v>52</v>
      </c>
      <c r="AM325" s="150">
        <f t="shared" ref="AM325:AM330" si="313">IFERROR(AL325/AP325,"")</f>
        <v>0.32911392405063289</v>
      </c>
      <c r="AN325" s="163">
        <f>COUNT(C321:AG321)</f>
        <v>30</v>
      </c>
      <c r="AO325" s="173">
        <f t="shared" ref="AO325:AO330" si="314">IF(OR(B325="-",B325=""),0,IFERROR(AN325-AH325,))</f>
        <v>0</v>
      </c>
      <c r="AP325" s="173">
        <f t="shared" ref="AP325:AP330" si="315">AO325+AP313</f>
        <v>158</v>
      </c>
      <c r="AQ325" s="172">
        <f t="shared" ref="AQ325:AQ330" si="316">COUNTIF(C325:AG325,"○")</f>
        <v>0</v>
      </c>
      <c r="AR325" s="172">
        <f t="shared" ref="AR325:AR330" si="317">AR313+AQ325</f>
        <v>52</v>
      </c>
      <c r="AS325" s="200">
        <f>IF(AS326&gt;=1,0,IF(SUM(AO325:AO330)=0,1,IF(AK324="達成",1,0)))</f>
        <v>0</v>
      </c>
    </row>
    <row r="326" spans="1:45" s="3" customFormat="1" ht="20.100000000000001" hidden="1" customHeight="1" outlineLevel="1">
      <c r="A326" s="3"/>
      <c r="B326" s="15" t="str">
        <f>IF($S$5&lt;&gt;"",$S$5,"-")</f>
        <v>大田　氏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55"/>
      <c r="AH326" s="78" t="str">
        <f t="shared" si="308"/>
        <v>手入力</v>
      </c>
      <c r="AI326" s="97">
        <f t="shared" si="309"/>
        <v>0</v>
      </c>
      <c r="AJ326" s="109" t="str">
        <f t="shared" si="310"/>
        <v/>
      </c>
      <c r="AK326" s="119" t="str">
        <f t="shared" si="311"/>
        <v>-</v>
      </c>
      <c r="AL326" s="131">
        <f t="shared" si="312"/>
        <v>51</v>
      </c>
      <c r="AM326" s="149">
        <f t="shared" si="313"/>
        <v>0.32278481012658228</v>
      </c>
      <c r="AN326" s="163">
        <f>COUNT(C321:AG321)</f>
        <v>30</v>
      </c>
      <c r="AO326" s="173">
        <f t="shared" si="314"/>
        <v>0</v>
      </c>
      <c r="AP326" s="173">
        <f t="shared" si="315"/>
        <v>158</v>
      </c>
      <c r="AQ326" s="173">
        <f t="shared" si="316"/>
        <v>0</v>
      </c>
      <c r="AR326" s="173">
        <f t="shared" si="317"/>
        <v>51</v>
      </c>
      <c r="AS326" s="3">
        <f>COUNTIF(AH325:AH330,"手入力")</f>
        <v>3</v>
      </c>
    </row>
    <row r="327" spans="1:45" s="3" customFormat="1" ht="20.100000000000001" hidden="1" customHeight="1" outlineLevel="1">
      <c r="A327" s="3"/>
      <c r="B327" s="15" t="str">
        <f>IF($T$5&lt;&gt;"",$T$5,"-")</f>
        <v>浜田　氏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55"/>
      <c r="AH327" s="78" t="str">
        <f t="shared" si="308"/>
        <v>手入力</v>
      </c>
      <c r="AI327" s="97">
        <f t="shared" si="309"/>
        <v>0</v>
      </c>
      <c r="AJ327" s="109" t="str">
        <f t="shared" si="310"/>
        <v/>
      </c>
      <c r="AK327" s="119" t="str">
        <f t="shared" si="311"/>
        <v>-</v>
      </c>
      <c r="AL327" s="131">
        <f t="shared" si="312"/>
        <v>52</v>
      </c>
      <c r="AM327" s="149">
        <f t="shared" si="313"/>
        <v>0.32911392405063289</v>
      </c>
      <c r="AN327" s="163">
        <f>COUNT(C321:AG321)</f>
        <v>30</v>
      </c>
      <c r="AO327" s="173">
        <f t="shared" si="314"/>
        <v>0</v>
      </c>
      <c r="AP327" s="173">
        <f t="shared" si="315"/>
        <v>158</v>
      </c>
      <c r="AQ327" s="173">
        <f t="shared" si="316"/>
        <v>0</v>
      </c>
      <c r="AR327" s="173">
        <f t="shared" si="317"/>
        <v>52</v>
      </c>
      <c r="AS327" s="3"/>
    </row>
    <row r="328" spans="1:45" s="3" customFormat="1" ht="20.100000000000001" hidden="1" customHeight="1" outlineLevel="1">
      <c r="A328" s="3"/>
      <c r="B328" s="15" t="str">
        <f>IF($U$5&lt;&gt;"",$U$5,"-")</f>
        <v>-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55"/>
      <c r="AH328" s="78" t="str">
        <f t="shared" si="308"/>
        <v>-</v>
      </c>
      <c r="AI328" s="97">
        <f t="shared" si="309"/>
        <v>0</v>
      </c>
      <c r="AJ328" s="109" t="str">
        <f t="shared" si="310"/>
        <v/>
      </c>
      <c r="AK328" s="119" t="str">
        <f t="shared" si="311"/>
        <v>-</v>
      </c>
      <c r="AL328" s="131">
        <f t="shared" si="312"/>
        <v>0</v>
      </c>
      <c r="AM328" s="149" t="str">
        <f t="shared" si="313"/>
        <v/>
      </c>
      <c r="AN328" s="163">
        <f>COUNT(C321:AG321)</f>
        <v>30</v>
      </c>
      <c r="AO328" s="173">
        <f t="shared" si="314"/>
        <v>0</v>
      </c>
      <c r="AP328" s="173">
        <f t="shared" si="315"/>
        <v>0</v>
      </c>
      <c r="AQ328" s="173">
        <f t="shared" si="316"/>
        <v>0</v>
      </c>
      <c r="AR328" s="173">
        <f t="shared" si="317"/>
        <v>0</v>
      </c>
      <c r="AS328" s="3"/>
    </row>
    <row r="329" spans="1:45" s="3" customFormat="1" ht="20.100000000000001" hidden="1" customHeight="1" outlineLevel="1">
      <c r="A329" s="3"/>
      <c r="B329" s="15" t="str">
        <f>IF($V$5&lt;&gt;"",$V$5,"-")</f>
        <v>-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55"/>
      <c r="AH329" s="78" t="str">
        <f t="shared" si="308"/>
        <v>-</v>
      </c>
      <c r="AI329" s="97">
        <f t="shared" si="309"/>
        <v>0</v>
      </c>
      <c r="AJ329" s="109" t="str">
        <f t="shared" si="310"/>
        <v/>
      </c>
      <c r="AK329" s="119" t="str">
        <f t="shared" si="311"/>
        <v>-</v>
      </c>
      <c r="AL329" s="131">
        <f t="shared" si="312"/>
        <v>0</v>
      </c>
      <c r="AM329" s="149" t="str">
        <f t="shared" si="313"/>
        <v/>
      </c>
      <c r="AN329" s="163">
        <f>COUNT(C321:AG321)</f>
        <v>30</v>
      </c>
      <c r="AO329" s="173">
        <f t="shared" si="314"/>
        <v>0</v>
      </c>
      <c r="AP329" s="173">
        <f t="shared" si="315"/>
        <v>0</v>
      </c>
      <c r="AQ329" s="173">
        <f t="shared" si="316"/>
        <v>0</v>
      </c>
      <c r="AR329" s="173">
        <f t="shared" si="317"/>
        <v>0</v>
      </c>
      <c r="AS329" s="3"/>
    </row>
    <row r="330" spans="1:45" s="3" customFormat="1" ht="20.100000000000001" hidden="1" customHeight="1" outlineLevel="1">
      <c r="A330" s="3"/>
      <c r="B330" s="16" t="str">
        <f>IF($W$5&lt;&gt;"",$W$5,"-")</f>
        <v>-</v>
      </c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70"/>
      <c r="AH330" s="79" t="str">
        <f t="shared" si="308"/>
        <v>-</v>
      </c>
      <c r="AI330" s="99">
        <f t="shared" si="309"/>
        <v>0</v>
      </c>
      <c r="AJ330" s="108" t="str">
        <f t="shared" si="310"/>
        <v/>
      </c>
      <c r="AK330" s="117" t="str">
        <f t="shared" si="311"/>
        <v>-</v>
      </c>
      <c r="AL330" s="133">
        <f t="shared" si="312"/>
        <v>0</v>
      </c>
      <c r="AM330" s="147" t="str">
        <f t="shared" si="313"/>
        <v/>
      </c>
      <c r="AN330" s="163">
        <f>COUNT(C321:AG321)</f>
        <v>30</v>
      </c>
      <c r="AO330" s="173">
        <f t="shared" si="314"/>
        <v>0</v>
      </c>
      <c r="AP330" s="173">
        <f t="shared" si="315"/>
        <v>0</v>
      </c>
      <c r="AQ330" s="173">
        <f t="shared" si="316"/>
        <v>0</v>
      </c>
      <c r="AR330" s="173">
        <f t="shared" si="317"/>
        <v>0</v>
      </c>
      <c r="AS330" s="3"/>
    </row>
    <row r="331" spans="1:45" ht="14.25" hidden="1" outlineLevel="1">
      <c r="AR331" s="4"/>
    </row>
    <row r="332" spans="1:45" s="3" customFormat="1" ht="12.95" hidden="1" customHeight="1" outlineLevel="1">
      <c r="A332" s="1"/>
      <c r="B332" s="10" t="s">
        <v>6</v>
      </c>
      <c r="C332" s="20">
        <f>DATE(YEAR(C320),MONTH(C320)+1,DAY(C320))</f>
        <v>46204</v>
      </c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80" t="s">
        <v>31</v>
      </c>
      <c r="AI332" s="96" t="s">
        <v>20</v>
      </c>
      <c r="AJ332" s="105"/>
      <c r="AK332" s="114"/>
      <c r="AL332" s="138" t="s">
        <v>15</v>
      </c>
      <c r="AM332" s="151"/>
      <c r="AN332" s="167" t="s">
        <v>30</v>
      </c>
      <c r="AO332" s="171" t="s">
        <v>33</v>
      </c>
      <c r="AP332" s="181" t="s">
        <v>1</v>
      </c>
      <c r="AQ332" s="187"/>
      <c r="AR332" s="159"/>
      <c r="AS332" s="3"/>
    </row>
    <row r="333" spans="1:45" s="3" customFormat="1" ht="12.95" hidden="1" customHeight="1" outlineLevel="1">
      <c r="A333" s="1"/>
      <c r="B333" s="11" t="s">
        <v>9</v>
      </c>
      <c r="C333" s="21">
        <f>DATE(YEAR(C332),MONTH(C332),DAY(C332))</f>
        <v>46204</v>
      </c>
      <c r="D333" s="21">
        <f t="shared" ref="D333:AG333" si="318">IF(MONTH(DATE(YEAR(C333),MONTH(C333),DAY(C333)+1))=MONTH($C332),DATE(YEAR(C333),MONTH(C333),DAY(C333)+1),"")</f>
        <v>46205</v>
      </c>
      <c r="E333" s="21">
        <f t="shared" si="318"/>
        <v>46206</v>
      </c>
      <c r="F333" s="32">
        <f t="shared" si="318"/>
        <v>46207</v>
      </c>
      <c r="G333" s="21">
        <f t="shared" si="318"/>
        <v>46208</v>
      </c>
      <c r="H333" s="21">
        <f t="shared" si="318"/>
        <v>46209</v>
      </c>
      <c r="I333" s="21">
        <f t="shared" si="318"/>
        <v>46210</v>
      </c>
      <c r="J333" s="21">
        <f t="shared" si="318"/>
        <v>46211</v>
      </c>
      <c r="K333" s="21">
        <f t="shared" si="318"/>
        <v>46212</v>
      </c>
      <c r="L333" s="21">
        <f t="shared" si="318"/>
        <v>46213</v>
      </c>
      <c r="M333" s="21">
        <f t="shared" si="318"/>
        <v>46214</v>
      </c>
      <c r="N333" s="21">
        <f t="shared" si="318"/>
        <v>46215</v>
      </c>
      <c r="O333" s="21">
        <f t="shared" si="318"/>
        <v>46216</v>
      </c>
      <c r="P333" s="21">
        <f t="shared" si="318"/>
        <v>46217</v>
      </c>
      <c r="Q333" s="21">
        <f t="shared" si="318"/>
        <v>46218</v>
      </c>
      <c r="R333" s="21">
        <f t="shared" si="318"/>
        <v>46219</v>
      </c>
      <c r="S333" s="21">
        <f t="shared" si="318"/>
        <v>46220</v>
      </c>
      <c r="T333" s="21">
        <f t="shared" si="318"/>
        <v>46221</v>
      </c>
      <c r="U333" s="21">
        <f t="shared" si="318"/>
        <v>46222</v>
      </c>
      <c r="V333" s="21">
        <f t="shared" si="318"/>
        <v>46223</v>
      </c>
      <c r="W333" s="21">
        <f t="shared" si="318"/>
        <v>46224</v>
      </c>
      <c r="X333" s="21">
        <f t="shared" si="318"/>
        <v>46225</v>
      </c>
      <c r="Y333" s="21">
        <f t="shared" si="318"/>
        <v>46226</v>
      </c>
      <c r="Z333" s="21">
        <f t="shared" si="318"/>
        <v>46227</v>
      </c>
      <c r="AA333" s="21">
        <f t="shared" si="318"/>
        <v>46228</v>
      </c>
      <c r="AB333" s="21">
        <f t="shared" si="318"/>
        <v>46229</v>
      </c>
      <c r="AC333" s="21">
        <f t="shared" si="318"/>
        <v>46230</v>
      </c>
      <c r="AD333" s="21">
        <f t="shared" si="318"/>
        <v>46231</v>
      </c>
      <c r="AE333" s="21">
        <f t="shared" si="318"/>
        <v>46232</v>
      </c>
      <c r="AF333" s="21">
        <f t="shared" si="318"/>
        <v>46233</v>
      </c>
      <c r="AG333" s="67">
        <f t="shared" si="318"/>
        <v>46234</v>
      </c>
      <c r="AH333" s="81"/>
      <c r="AI333" s="97"/>
      <c r="AJ333" s="106"/>
      <c r="AK333" s="115"/>
      <c r="AL333" s="139"/>
      <c r="AM333" s="152"/>
      <c r="AN333" s="168"/>
      <c r="AO333" s="172"/>
      <c r="AP333" s="182"/>
      <c r="AQ333" s="187"/>
      <c r="AR333" s="159"/>
      <c r="AS333" s="3"/>
    </row>
    <row r="334" spans="1:45" s="3" customFormat="1" ht="12.95" hidden="1" customHeight="1" outlineLevel="1">
      <c r="A334" s="1"/>
      <c r="B334" s="11" t="s">
        <v>3</v>
      </c>
      <c r="C334" s="22" t="str">
        <f t="shared" ref="C334:AG334" si="319">TEXT(C333,"aaa")</f>
        <v>水</v>
      </c>
      <c r="D334" s="22" t="str">
        <f t="shared" si="319"/>
        <v>木</v>
      </c>
      <c r="E334" s="22" t="str">
        <f t="shared" si="319"/>
        <v>金</v>
      </c>
      <c r="F334" s="33" t="str">
        <f t="shared" si="319"/>
        <v>土</v>
      </c>
      <c r="G334" s="22" t="str">
        <f t="shared" si="319"/>
        <v>日</v>
      </c>
      <c r="H334" s="22" t="str">
        <f t="shared" si="319"/>
        <v>月</v>
      </c>
      <c r="I334" s="22" t="str">
        <f t="shared" si="319"/>
        <v>火</v>
      </c>
      <c r="J334" s="22" t="str">
        <f t="shared" si="319"/>
        <v>水</v>
      </c>
      <c r="K334" s="22" t="str">
        <f t="shared" si="319"/>
        <v>木</v>
      </c>
      <c r="L334" s="22" t="str">
        <f t="shared" si="319"/>
        <v>金</v>
      </c>
      <c r="M334" s="22" t="str">
        <f t="shared" si="319"/>
        <v>土</v>
      </c>
      <c r="N334" s="22" t="str">
        <f t="shared" si="319"/>
        <v>日</v>
      </c>
      <c r="O334" s="22" t="str">
        <f t="shared" si="319"/>
        <v>月</v>
      </c>
      <c r="P334" s="22" t="str">
        <f t="shared" si="319"/>
        <v>火</v>
      </c>
      <c r="Q334" s="22" t="str">
        <f t="shared" si="319"/>
        <v>水</v>
      </c>
      <c r="R334" s="22" t="str">
        <f t="shared" si="319"/>
        <v>木</v>
      </c>
      <c r="S334" s="22" t="str">
        <f t="shared" si="319"/>
        <v>金</v>
      </c>
      <c r="T334" s="22" t="str">
        <f t="shared" si="319"/>
        <v>土</v>
      </c>
      <c r="U334" s="22" t="str">
        <f t="shared" si="319"/>
        <v>日</v>
      </c>
      <c r="V334" s="22" t="str">
        <f t="shared" si="319"/>
        <v>月</v>
      </c>
      <c r="W334" s="22" t="str">
        <f t="shared" si="319"/>
        <v>火</v>
      </c>
      <c r="X334" s="22" t="str">
        <f t="shared" si="319"/>
        <v>水</v>
      </c>
      <c r="Y334" s="22" t="str">
        <f t="shared" si="319"/>
        <v>木</v>
      </c>
      <c r="Z334" s="22" t="str">
        <f t="shared" si="319"/>
        <v>金</v>
      </c>
      <c r="AA334" s="22" t="str">
        <f t="shared" si="319"/>
        <v>土</v>
      </c>
      <c r="AB334" s="22" t="str">
        <f t="shared" si="319"/>
        <v>日</v>
      </c>
      <c r="AC334" s="22" t="str">
        <f t="shared" si="319"/>
        <v>月</v>
      </c>
      <c r="AD334" s="22" t="str">
        <f t="shared" si="319"/>
        <v>火</v>
      </c>
      <c r="AE334" s="22" t="str">
        <f t="shared" si="319"/>
        <v>水</v>
      </c>
      <c r="AF334" s="22" t="str">
        <f t="shared" si="319"/>
        <v>木</v>
      </c>
      <c r="AG334" s="55" t="str">
        <f t="shared" si="319"/>
        <v>金</v>
      </c>
      <c r="AH334" s="81"/>
      <c r="AI334" s="98" t="s">
        <v>45</v>
      </c>
      <c r="AJ334" s="112" t="s">
        <v>19</v>
      </c>
      <c r="AK334" s="116" t="s">
        <v>58</v>
      </c>
      <c r="AL334" s="140" t="s">
        <v>45</v>
      </c>
      <c r="AM334" s="153" t="s">
        <v>22</v>
      </c>
      <c r="AN334" s="167">
        <f>COUNT(C333:AG333)</f>
        <v>31</v>
      </c>
      <c r="AO334" s="171">
        <f>AN334-AH334</f>
        <v>31</v>
      </c>
      <c r="AP334" s="171">
        <f>SUM(AO$8:AO336)</f>
        <v>1326</v>
      </c>
      <c r="AQ334" s="186"/>
      <c r="AR334" s="193"/>
      <c r="AS334" s="3"/>
    </row>
    <row r="335" spans="1:45" s="3" customFormat="1" ht="27" hidden="1" customHeight="1" outlineLevel="1">
      <c r="A335" s="5"/>
      <c r="B335" s="12" t="s">
        <v>11</v>
      </c>
      <c r="C335" s="23" t="str">
        <f>IFERROR(VLOOKUP(C333,祝日一覧!$A:$C,3,FALSE),"")</f>
        <v/>
      </c>
      <c r="D335" s="23" t="str">
        <f>IFERROR(VLOOKUP(D333,祝日一覧!$A:$C,3,FALSE),"")</f>
        <v/>
      </c>
      <c r="E335" s="23" t="str">
        <f>IFERROR(VLOOKUP(E333,祝日一覧!$A:$C,3,FALSE),"")</f>
        <v/>
      </c>
      <c r="F335" s="23" t="str">
        <f>IFERROR(VLOOKUP(F333,祝日一覧!$A:$C,3,FALSE),"")</f>
        <v/>
      </c>
      <c r="G335" s="23" t="str">
        <f>IFERROR(VLOOKUP(G333,祝日一覧!$A:$C,3,FALSE),"")</f>
        <v/>
      </c>
      <c r="H335" s="23" t="str">
        <f>IFERROR(VLOOKUP(H333,祝日一覧!$A:$C,3,FALSE),"")</f>
        <v/>
      </c>
      <c r="I335" s="23" t="str">
        <f>IFERROR(VLOOKUP(I333,祝日一覧!$A:$C,3,FALSE),"")</f>
        <v/>
      </c>
      <c r="J335" s="23" t="str">
        <f>IFERROR(VLOOKUP(J333,祝日一覧!$A:$C,3,FALSE),"")</f>
        <v/>
      </c>
      <c r="K335" s="23" t="str">
        <f>IFERROR(VLOOKUP(K333,祝日一覧!$A:$C,3,FALSE),"")</f>
        <v/>
      </c>
      <c r="L335" s="23" t="str">
        <f>IFERROR(VLOOKUP(L333,祝日一覧!$A:$C,3,FALSE),"")</f>
        <v/>
      </c>
      <c r="M335" s="23" t="str">
        <f>IFERROR(VLOOKUP(M333,祝日一覧!$A:$C,3,FALSE),"")</f>
        <v/>
      </c>
      <c r="N335" s="23" t="str">
        <f>IFERROR(VLOOKUP(N333,祝日一覧!$A:$C,3,FALSE),"")</f>
        <v/>
      </c>
      <c r="O335" s="23" t="str">
        <f>IFERROR(VLOOKUP(O333,祝日一覧!$A:$C,3,FALSE),"")</f>
        <v/>
      </c>
      <c r="P335" s="23" t="str">
        <f>IFERROR(VLOOKUP(P333,祝日一覧!$A:$C,3,FALSE),"")</f>
        <v/>
      </c>
      <c r="Q335" s="23" t="str">
        <f>IFERROR(VLOOKUP(Q333,祝日一覧!$A:$C,3,FALSE),"")</f>
        <v/>
      </c>
      <c r="R335" s="23" t="str">
        <f>IFERROR(VLOOKUP(R333,祝日一覧!$A:$C,3,FALSE),"")</f>
        <v/>
      </c>
      <c r="S335" s="23" t="str">
        <f>IFERROR(VLOOKUP(S333,祝日一覧!$A:$C,3,FALSE),"")</f>
        <v/>
      </c>
      <c r="T335" s="23" t="str">
        <f>IFERROR(VLOOKUP(T333,祝日一覧!$A:$C,3,FALSE),"")</f>
        <v/>
      </c>
      <c r="U335" s="23" t="str">
        <f>IFERROR(VLOOKUP(U333,祝日一覧!$A:$C,3,FALSE),"")</f>
        <v/>
      </c>
      <c r="V335" s="23" t="str">
        <f>IFERROR(VLOOKUP(V333,祝日一覧!$A:$C,3,FALSE),"")</f>
        <v>海の日</v>
      </c>
      <c r="W335" s="23" t="str">
        <f>IFERROR(VLOOKUP(W333,祝日一覧!$A:$C,3,FALSE),"")</f>
        <v/>
      </c>
      <c r="X335" s="23" t="str">
        <f>IFERROR(VLOOKUP(X333,祝日一覧!$A:$C,3,FALSE),"")</f>
        <v/>
      </c>
      <c r="Y335" s="23" t="str">
        <f>IFERROR(VLOOKUP(Y333,祝日一覧!$A:$C,3,FALSE),"")</f>
        <v/>
      </c>
      <c r="Z335" s="23" t="str">
        <f>IFERROR(VLOOKUP(Z333,祝日一覧!$A:$C,3,FALSE),"")</f>
        <v/>
      </c>
      <c r="AA335" s="23" t="str">
        <f>IFERROR(VLOOKUP(AA333,祝日一覧!$A:$C,3,FALSE),"")</f>
        <v/>
      </c>
      <c r="AB335" s="23" t="str">
        <f>IFERROR(VLOOKUP(AB333,祝日一覧!$A:$C,3,FALSE),"")</f>
        <v/>
      </c>
      <c r="AC335" s="23" t="str">
        <f>IFERROR(VLOOKUP(AC333,祝日一覧!$A:$C,3,FALSE),"")</f>
        <v/>
      </c>
      <c r="AD335" s="23" t="str">
        <f>IFERROR(VLOOKUP(AD333,祝日一覧!$A:$C,3,FALSE),"")</f>
        <v/>
      </c>
      <c r="AE335" s="23" t="str">
        <f>IFERROR(VLOOKUP(AE333,祝日一覧!$A:$C,3,FALSE),"")</f>
        <v/>
      </c>
      <c r="AF335" s="23" t="str">
        <f>IFERROR(VLOOKUP(AF333,祝日一覧!$A:$C,3,FALSE),"")</f>
        <v/>
      </c>
      <c r="AG335" s="71" t="str">
        <f>IFERROR(VLOOKUP(AG333,祝日一覧!$A:$C,3,FALSE),"")</f>
        <v/>
      </c>
      <c r="AH335" s="81"/>
      <c r="AI335" s="98"/>
      <c r="AJ335" s="112"/>
      <c r="AK335" s="116"/>
      <c r="AL335" s="141"/>
      <c r="AM335" s="154"/>
      <c r="AN335" s="168"/>
      <c r="AO335" s="172"/>
      <c r="AP335" s="172"/>
      <c r="AQ335" s="188"/>
      <c r="AR335" s="194"/>
      <c r="AS335" s="3"/>
    </row>
    <row r="336" spans="1:45" s="3" customFormat="1" ht="20.100000000000001" hidden="1" customHeight="1" outlineLevel="1">
      <c r="A336" s="3"/>
      <c r="B336" s="1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72"/>
      <c r="AH336" s="82"/>
      <c r="AI336" s="99"/>
      <c r="AJ336" s="108" t="e">
        <f>AVERAGE(AJ337:AJ342)</f>
        <v>#DIV/0!</v>
      </c>
      <c r="AK336" s="117" t="e">
        <f>IF(AJ336&gt;=0.285,"達成","未")</f>
        <v>#DIV/0!</v>
      </c>
      <c r="AL336" s="128"/>
      <c r="AM336" s="147">
        <f>AVERAGE(AM337:AM341)</f>
        <v>0.32700421940928265</v>
      </c>
      <c r="AN336" s="165" t="s">
        <v>47</v>
      </c>
      <c r="AO336" s="175" t="s">
        <v>74</v>
      </c>
      <c r="AP336" s="184" t="s">
        <v>64</v>
      </c>
      <c r="AQ336" s="192" t="s">
        <v>62</v>
      </c>
      <c r="AR336" s="192" t="s">
        <v>63</v>
      </c>
      <c r="AS336" s="199" t="s">
        <v>73</v>
      </c>
    </row>
    <row r="337" spans="1:45" s="3" customFormat="1" ht="20.100000000000001" hidden="1" customHeight="1" outlineLevel="1">
      <c r="A337" s="3"/>
      <c r="B337" s="14" t="str">
        <f>IF($R$5&lt;&gt;"",$R$5,"-")</f>
        <v>松江　氏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69"/>
      <c r="AH337" s="84" t="str">
        <f t="shared" ref="AH337:AH342" si="320">IF(B337="-",B337,"手入力")</f>
        <v>手入力</v>
      </c>
      <c r="AI337" s="96">
        <f t="shared" ref="AI337:AI342" si="321">AQ337</f>
        <v>0</v>
      </c>
      <c r="AJ337" s="111" t="str">
        <f t="shared" ref="AJ337:AJ342" si="322">IFERROR(AI337/AO337,"")</f>
        <v/>
      </c>
      <c r="AK337" s="124" t="str">
        <f t="shared" ref="AK337:AK342" si="323">IFERROR(IF(B337="-",B337,IF(AI337/AO337&gt;=0.285,"達成","未")),"-")</f>
        <v>-</v>
      </c>
      <c r="AL337" s="130">
        <f t="shared" ref="AL337:AL342" si="324">AR337</f>
        <v>52</v>
      </c>
      <c r="AM337" s="150">
        <f t="shared" ref="AM337:AM342" si="325">IFERROR(AL337/AP337,"")</f>
        <v>0.32911392405063289</v>
      </c>
      <c r="AN337" s="163">
        <f>COUNT(C333:AG333)</f>
        <v>31</v>
      </c>
      <c r="AO337" s="173">
        <f t="shared" ref="AO337:AO342" si="326">IF(OR(B337="-",B337=""),0,IFERROR(AN337-AH337,))</f>
        <v>0</v>
      </c>
      <c r="AP337" s="173">
        <f t="shared" ref="AP337:AP342" si="327">AO337+AP325</f>
        <v>158</v>
      </c>
      <c r="AQ337" s="172">
        <f t="shared" ref="AQ337:AQ342" si="328">COUNTIF(C337:AG337,"○")</f>
        <v>0</v>
      </c>
      <c r="AR337" s="172">
        <f t="shared" ref="AR337:AR342" si="329">AR325+AQ337</f>
        <v>52</v>
      </c>
      <c r="AS337" s="200">
        <f>IF(AS338&gt;=1,0,IF(SUM(AO337:AO342)=0,1,IF(AK336="達成",1,0)))</f>
        <v>0</v>
      </c>
    </row>
    <row r="338" spans="1:45" s="3" customFormat="1" ht="20.100000000000001" hidden="1" customHeight="1" outlineLevel="1">
      <c r="A338" s="3"/>
      <c r="B338" s="15" t="str">
        <f>IF($S$5&lt;&gt;"",$S$5,"-")</f>
        <v>大田　氏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55"/>
      <c r="AH338" s="78" t="str">
        <f t="shared" si="320"/>
        <v>手入力</v>
      </c>
      <c r="AI338" s="97">
        <f t="shared" si="321"/>
        <v>0</v>
      </c>
      <c r="AJ338" s="109" t="str">
        <f t="shared" si="322"/>
        <v/>
      </c>
      <c r="AK338" s="119" t="str">
        <f t="shared" si="323"/>
        <v>-</v>
      </c>
      <c r="AL338" s="131">
        <f t="shared" si="324"/>
        <v>51</v>
      </c>
      <c r="AM338" s="149">
        <f t="shared" si="325"/>
        <v>0.32278481012658228</v>
      </c>
      <c r="AN338" s="163">
        <f>COUNT(C333:AG333)</f>
        <v>31</v>
      </c>
      <c r="AO338" s="173">
        <f t="shared" si="326"/>
        <v>0</v>
      </c>
      <c r="AP338" s="173">
        <f t="shared" si="327"/>
        <v>158</v>
      </c>
      <c r="AQ338" s="173">
        <f t="shared" si="328"/>
        <v>0</v>
      </c>
      <c r="AR338" s="173">
        <f t="shared" si="329"/>
        <v>51</v>
      </c>
      <c r="AS338" s="3">
        <f>COUNTIF(AH337:AH342,"手入力")</f>
        <v>3</v>
      </c>
    </row>
    <row r="339" spans="1:45" s="3" customFormat="1" ht="20.100000000000001" hidden="1" customHeight="1" outlineLevel="1">
      <c r="A339" s="3"/>
      <c r="B339" s="15" t="str">
        <f>IF($T$5&lt;&gt;"",$T$5,"-")</f>
        <v>浜田　氏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55"/>
      <c r="AH339" s="78" t="str">
        <f t="shared" si="320"/>
        <v>手入力</v>
      </c>
      <c r="AI339" s="97">
        <f t="shared" si="321"/>
        <v>0</v>
      </c>
      <c r="AJ339" s="109" t="str">
        <f t="shared" si="322"/>
        <v/>
      </c>
      <c r="AK339" s="119" t="str">
        <f t="shared" si="323"/>
        <v>-</v>
      </c>
      <c r="AL339" s="131">
        <f t="shared" si="324"/>
        <v>52</v>
      </c>
      <c r="AM339" s="149">
        <f t="shared" si="325"/>
        <v>0.32911392405063289</v>
      </c>
      <c r="AN339" s="163">
        <f>COUNT(C333:AG333)</f>
        <v>31</v>
      </c>
      <c r="AO339" s="173">
        <f t="shared" si="326"/>
        <v>0</v>
      </c>
      <c r="AP339" s="173">
        <f t="shared" si="327"/>
        <v>158</v>
      </c>
      <c r="AQ339" s="173">
        <f t="shared" si="328"/>
        <v>0</v>
      </c>
      <c r="AR339" s="173">
        <f t="shared" si="329"/>
        <v>52</v>
      </c>
      <c r="AS339" s="3"/>
    </row>
    <row r="340" spans="1:45" s="3" customFormat="1" ht="20.100000000000001" hidden="1" customHeight="1" outlineLevel="1">
      <c r="A340" s="3"/>
      <c r="B340" s="15" t="str">
        <f>IF($U$5&lt;&gt;"",$U$5,"-")</f>
        <v>-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55"/>
      <c r="AH340" s="78" t="str">
        <f t="shared" si="320"/>
        <v>-</v>
      </c>
      <c r="AI340" s="97">
        <f t="shared" si="321"/>
        <v>0</v>
      </c>
      <c r="AJ340" s="109" t="str">
        <f t="shared" si="322"/>
        <v/>
      </c>
      <c r="AK340" s="119" t="str">
        <f t="shared" si="323"/>
        <v>-</v>
      </c>
      <c r="AL340" s="131">
        <f t="shared" si="324"/>
        <v>0</v>
      </c>
      <c r="AM340" s="149" t="str">
        <f t="shared" si="325"/>
        <v/>
      </c>
      <c r="AN340" s="163">
        <f>COUNT(C333:AG333)</f>
        <v>31</v>
      </c>
      <c r="AO340" s="173">
        <f t="shared" si="326"/>
        <v>0</v>
      </c>
      <c r="AP340" s="173">
        <f t="shared" si="327"/>
        <v>0</v>
      </c>
      <c r="AQ340" s="173">
        <f t="shared" si="328"/>
        <v>0</v>
      </c>
      <c r="AR340" s="173">
        <f t="shared" si="329"/>
        <v>0</v>
      </c>
      <c r="AS340" s="3"/>
    </row>
    <row r="341" spans="1:45" s="3" customFormat="1" ht="20.100000000000001" hidden="1" customHeight="1" outlineLevel="1">
      <c r="A341" s="3"/>
      <c r="B341" s="15" t="str">
        <f>IF($V$5&lt;&gt;"",$V$5,"-")</f>
        <v>-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55"/>
      <c r="AH341" s="78" t="str">
        <f t="shared" si="320"/>
        <v>-</v>
      </c>
      <c r="AI341" s="97">
        <f t="shared" si="321"/>
        <v>0</v>
      </c>
      <c r="AJ341" s="109" t="str">
        <f t="shared" si="322"/>
        <v/>
      </c>
      <c r="AK341" s="119" t="str">
        <f t="shared" si="323"/>
        <v>-</v>
      </c>
      <c r="AL341" s="131">
        <f t="shared" si="324"/>
        <v>0</v>
      </c>
      <c r="AM341" s="149" t="str">
        <f t="shared" si="325"/>
        <v/>
      </c>
      <c r="AN341" s="163">
        <f>COUNT(C333:AG333)</f>
        <v>31</v>
      </c>
      <c r="AO341" s="173">
        <f t="shared" si="326"/>
        <v>0</v>
      </c>
      <c r="AP341" s="173">
        <f t="shared" si="327"/>
        <v>0</v>
      </c>
      <c r="AQ341" s="173">
        <f t="shared" si="328"/>
        <v>0</v>
      </c>
      <c r="AR341" s="173">
        <f t="shared" si="329"/>
        <v>0</v>
      </c>
      <c r="AS341" s="3"/>
    </row>
    <row r="342" spans="1:45" s="3" customFormat="1" ht="20.100000000000001" hidden="1" customHeight="1" outlineLevel="1">
      <c r="A342" s="3"/>
      <c r="B342" s="16" t="str">
        <f>IF($W$5&lt;&gt;"",$W$5,"-")</f>
        <v>-</v>
      </c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70"/>
      <c r="AH342" s="79" t="str">
        <f t="shared" si="320"/>
        <v>-</v>
      </c>
      <c r="AI342" s="99">
        <f t="shared" si="321"/>
        <v>0</v>
      </c>
      <c r="AJ342" s="108" t="str">
        <f t="shared" si="322"/>
        <v/>
      </c>
      <c r="AK342" s="117" t="str">
        <f t="shared" si="323"/>
        <v>-</v>
      </c>
      <c r="AL342" s="133">
        <f t="shared" si="324"/>
        <v>0</v>
      </c>
      <c r="AM342" s="147" t="str">
        <f t="shared" si="325"/>
        <v/>
      </c>
      <c r="AN342" s="163">
        <f>COUNT(C333:AG333)</f>
        <v>31</v>
      </c>
      <c r="AO342" s="173">
        <f t="shared" si="326"/>
        <v>0</v>
      </c>
      <c r="AP342" s="173">
        <f t="shared" si="327"/>
        <v>0</v>
      </c>
      <c r="AQ342" s="173">
        <f t="shared" si="328"/>
        <v>0</v>
      </c>
      <c r="AR342" s="173">
        <f t="shared" si="329"/>
        <v>0</v>
      </c>
      <c r="AS342" s="3"/>
    </row>
    <row r="343" spans="1:45" ht="14.25" hidden="1" outlineLevel="1">
      <c r="AR343" s="4"/>
    </row>
    <row r="344" spans="1:45" s="3" customFormat="1" ht="12.95" hidden="1" customHeight="1" outlineLevel="1">
      <c r="A344" s="1"/>
      <c r="B344" s="10" t="s">
        <v>6</v>
      </c>
      <c r="C344" s="20">
        <f>DATE(YEAR(C332),MONTH(C332)+1,DAY(C332))</f>
        <v>46235</v>
      </c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80" t="s">
        <v>31</v>
      </c>
      <c r="AI344" s="96" t="s">
        <v>20</v>
      </c>
      <c r="AJ344" s="105"/>
      <c r="AK344" s="114"/>
      <c r="AL344" s="138" t="s">
        <v>15</v>
      </c>
      <c r="AM344" s="151"/>
      <c r="AN344" s="167" t="s">
        <v>30</v>
      </c>
      <c r="AO344" s="171" t="s">
        <v>33</v>
      </c>
      <c r="AP344" s="181" t="s">
        <v>1</v>
      </c>
      <c r="AQ344" s="187"/>
      <c r="AR344" s="159"/>
      <c r="AS344" s="3"/>
    </row>
    <row r="345" spans="1:45" s="3" customFormat="1" ht="12.95" hidden="1" customHeight="1" outlineLevel="1">
      <c r="A345" s="1"/>
      <c r="B345" s="11" t="s">
        <v>9</v>
      </c>
      <c r="C345" s="21">
        <f>DATE(YEAR(C344),MONTH(C344),DAY(C344))</f>
        <v>46235</v>
      </c>
      <c r="D345" s="21">
        <f t="shared" ref="D345:AG345" si="330">IF(MONTH(DATE(YEAR(C345),MONTH(C345),DAY(C345)+1))=MONTH($C344),DATE(YEAR(C345),MONTH(C345),DAY(C345)+1),"")</f>
        <v>46236</v>
      </c>
      <c r="E345" s="21">
        <f t="shared" si="330"/>
        <v>46237</v>
      </c>
      <c r="F345" s="32">
        <f t="shared" si="330"/>
        <v>46238</v>
      </c>
      <c r="G345" s="21">
        <f t="shared" si="330"/>
        <v>46239</v>
      </c>
      <c r="H345" s="21">
        <f t="shared" si="330"/>
        <v>46240</v>
      </c>
      <c r="I345" s="21">
        <f t="shared" si="330"/>
        <v>46241</v>
      </c>
      <c r="J345" s="21">
        <f t="shared" si="330"/>
        <v>46242</v>
      </c>
      <c r="K345" s="21">
        <f t="shared" si="330"/>
        <v>46243</v>
      </c>
      <c r="L345" s="21">
        <f t="shared" si="330"/>
        <v>46244</v>
      </c>
      <c r="M345" s="21">
        <f t="shared" si="330"/>
        <v>46245</v>
      </c>
      <c r="N345" s="21">
        <f t="shared" si="330"/>
        <v>46246</v>
      </c>
      <c r="O345" s="21">
        <f t="shared" si="330"/>
        <v>46247</v>
      </c>
      <c r="P345" s="21">
        <f t="shared" si="330"/>
        <v>46248</v>
      </c>
      <c r="Q345" s="21">
        <f t="shared" si="330"/>
        <v>46249</v>
      </c>
      <c r="R345" s="21">
        <f t="shared" si="330"/>
        <v>46250</v>
      </c>
      <c r="S345" s="21">
        <f t="shared" si="330"/>
        <v>46251</v>
      </c>
      <c r="T345" s="21">
        <f t="shared" si="330"/>
        <v>46252</v>
      </c>
      <c r="U345" s="21">
        <f t="shared" si="330"/>
        <v>46253</v>
      </c>
      <c r="V345" s="21">
        <f t="shared" si="330"/>
        <v>46254</v>
      </c>
      <c r="W345" s="21">
        <f t="shared" si="330"/>
        <v>46255</v>
      </c>
      <c r="X345" s="21">
        <f t="shared" si="330"/>
        <v>46256</v>
      </c>
      <c r="Y345" s="21">
        <f t="shared" si="330"/>
        <v>46257</v>
      </c>
      <c r="Z345" s="21">
        <f t="shared" si="330"/>
        <v>46258</v>
      </c>
      <c r="AA345" s="21">
        <f t="shared" si="330"/>
        <v>46259</v>
      </c>
      <c r="AB345" s="21">
        <f t="shared" si="330"/>
        <v>46260</v>
      </c>
      <c r="AC345" s="21">
        <f t="shared" si="330"/>
        <v>46261</v>
      </c>
      <c r="AD345" s="21">
        <f t="shared" si="330"/>
        <v>46262</v>
      </c>
      <c r="AE345" s="21">
        <f t="shared" si="330"/>
        <v>46263</v>
      </c>
      <c r="AF345" s="21">
        <f t="shared" si="330"/>
        <v>46264</v>
      </c>
      <c r="AG345" s="67">
        <f t="shared" si="330"/>
        <v>46265</v>
      </c>
      <c r="AH345" s="81"/>
      <c r="AI345" s="97"/>
      <c r="AJ345" s="106"/>
      <c r="AK345" s="115"/>
      <c r="AL345" s="139"/>
      <c r="AM345" s="152"/>
      <c r="AN345" s="168"/>
      <c r="AO345" s="172"/>
      <c r="AP345" s="182"/>
      <c r="AQ345" s="187"/>
      <c r="AR345" s="159"/>
      <c r="AS345" s="3"/>
    </row>
    <row r="346" spans="1:45" s="3" customFormat="1" ht="12.95" hidden="1" customHeight="1" outlineLevel="1">
      <c r="A346" s="1"/>
      <c r="B346" s="11" t="s">
        <v>3</v>
      </c>
      <c r="C346" s="22" t="str">
        <f t="shared" ref="C346:AG346" si="331">TEXT(C345,"aaa")</f>
        <v>土</v>
      </c>
      <c r="D346" s="22" t="str">
        <f t="shared" si="331"/>
        <v>日</v>
      </c>
      <c r="E346" s="22" t="str">
        <f t="shared" si="331"/>
        <v>月</v>
      </c>
      <c r="F346" s="33" t="str">
        <f t="shared" si="331"/>
        <v>火</v>
      </c>
      <c r="G346" s="22" t="str">
        <f t="shared" si="331"/>
        <v>水</v>
      </c>
      <c r="H346" s="22" t="str">
        <f t="shared" si="331"/>
        <v>木</v>
      </c>
      <c r="I346" s="22" t="str">
        <f t="shared" si="331"/>
        <v>金</v>
      </c>
      <c r="J346" s="22" t="str">
        <f t="shared" si="331"/>
        <v>土</v>
      </c>
      <c r="K346" s="22" t="str">
        <f t="shared" si="331"/>
        <v>日</v>
      </c>
      <c r="L346" s="22" t="str">
        <f t="shared" si="331"/>
        <v>月</v>
      </c>
      <c r="M346" s="22" t="str">
        <f t="shared" si="331"/>
        <v>火</v>
      </c>
      <c r="N346" s="22" t="str">
        <f t="shared" si="331"/>
        <v>水</v>
      </c>
      <c r="O346" s="22" t="str">
        <f t="shared" si="331"/>
        <v>木</v>
      </c>
      <c r="P346" s="22" t="str">
        <f t="shared" si="331"/>
        <v>金</v>
      </c>
      <c r="Q346" s="22" t="str">
        <f t="shared" si="331"/>
        <v>土</v>
      </c>
      <c r="R346" s="22" t="str">
        <f t="shared" si="331"/>
        <v>日</v>
      </c>
      <c r="S346" s="22" t="str">
        <f t="shared" si="331"/>
        <v>月</v>
      </c>
      <c r="T346" s="22" t="str">
        <f t="shared" si="331"/>
        <v>火</v>
      </c>
      <c r="U346" s="22" t="str">
        <f t="shared" si="331"/>
        <v>水</v>
      </c>
      <c r="V346" s="22" t="str">
        <f t="shared" si="331"/>
        <v>木</v>
      </c>
      <c r="W346" s="22" t="str">
        <f t="shared" si="331"/>
        <v>金</v>
      </c>
      <c r="X346" s="22" t="str">
        <f t="shared" si="331"/>
        <v>土</v>
      </c>
      <c r="Y346" s="22" t="str">
        <f t="shared" si="331"/>
        <v>日</v>
      </c>
      <c r="Z346" s="22" t="str">
        <f t="shared" si="331"/>
        <v>月</v>
      </c>
      <c r="AA346" s="22" t="str">
        <f t="shared" si="331"/>
        <v>火</v>
      </c>
      <c r="AB346" s="22" t="str">
        <f t="shared" si="331"/>
        <v>水</v>
      </c>
      <c r="AC346" s="22" t="str">
        <f t="shared" si="331"/>
        <v>木</v>
      </c>
      <c r="AD346" s="22" t="str">
        <f t="shared" si="331"/>
        <v>金</v>
      </c>
      <c r="AE346" s="22" t="str">
        <f t="shared" si="331"/>
        <v>土</v>
      </c>
      <c r="AF346" s="22" t="str">
        <f t="shared" si="331"/>
        <v>日</v>
      </c>
      <c r="AG346" s="55" t="str">
        <f t="shared" si="331"/>
        <v>月</v>
      </c>
      <c r="AH346" s="81"/>
      <c r="AI346" s="98" t="s">
        <v>45</v>
      </c>
      <c r="AJ346" s="112" t="s">
        <v>19</v>
      </c>
      <c r="AK346" s="116" t="s">
        <v>58</v>
      </c>
      <c r="AL346" s="140" t="s">
        <v>45</v>
      </c>
      <c r="AM346" s="153" t="s">
        <v>22</v>
      </c>
      <c r="AN346" s="167">
        <f>COUNT(C345:AG345)</f>
        <v>31</v>
      </c>
      <c r="AO346" s="171">
        <f>AN346-AH346</f>
        <v>31</v>
      </c>
      <c r="AP346" s="171">
        <f>SUM(AO$8:AO348)</f>
        <v>1357</v>
      </c>
      <c r="AQ346" s="186"/>
      <c r="AR346" s="193"/>
      <c r="AS346" s="3"/>
    </row>
    <row r="347" spans="1:45" s="3" customFormat="1" ht="27" hidden="1" customHeight="1" outlineLevel="1">
      <c r="A347" s="5"/>
      <c r="B347" s="12" t="s">
        <v>11</v>
      </c>
      <c r="C347" s="23" t="str">
        <f>IFERROR(VLOOKUP(C345,祝日一覧!$A:$C,3,FALSE),"")</f>
        <v/>
      </c>
      <c r="D347" s="23" t="str">
        <f>IFERROR(VLOOKUP(D345,祝日一覧!$A:$C,3,FALSE),"")</f>
        <v/>
      </c>
      <c r="E347" s="23" t="str">
        <f>IFERROR(VLOOKUP(E345,祝日一覧!$A:$C,3,FALSE),"")</f>
        <v/>
      </c>
      <c r="F347" s="23" t="str">
        <f>IFERROR(VLOOKUP(F345,祝日一覧!$A:$C,3,FALSE),"")</f>
        <v/>
      </c>
      <c r="G347" s="23" t="str">
        <f>IFERROR(VLOOKUP(G345,祝日一覧!$A:$C,3,FALSE),"")</f>
        <v/>
      </c>
      <c r="H347" s="23" t="str">
        <f>IFERROR(VLOOKUP(H345,祝日一覧!$A:$C,3,FALSE),"")</f>
        <v/>
      </c>
      <c r="I347" s="23" t="str">
        <f>IFERROR(VLOOKUP(I345,祝日一覧!$A:$C,3,FALSE),"")</f>
        <v/>
      </c>
      <c r="J347" s="23" t="str">
        <f>IFERROR(VLOOKUP(J345,祝日一覧!$A:$C,3,FALSE),"")</f>
        <v/>
      </c>
      <c r="K347" s="23" t="str">
        <f>IFERROR(VLOOKUP(K345,祝日一覧!$A:$C,3,FALSE),"")</f>
        <v/>
      </c>
      <c r="L347" s="23" t="str">
        <f>IFERROR(VLOOKUP(L345,祝日一覧!$A:$C,3,FALSE),"")</f>
        <v/>
      </c>
      <c r="M347" s="23" t="str">
        <f>IFERROR(VLOOKUP(M345,祝日一覧!$A:$C,3,FALSE),"")</f>
        <v>山の日</v>
      </c>
      <c r="N347" s="23" t="str">
        <f>IFERROR(VLOOKUP(N345,祝日一覧!$A:$C,3,FALSE),"")</f>
        <v/>
      </c>
      <c r="O347" s="23" t="str">
        <f>IFERROR(VLOOKUP(O345,祝日一覧!$A:$C,3,FALSE),"")</f>
        <v/>
      </c>
      <c r="P347" s="23" t="str">
        <f>IFERROR(VLOOKUP(P345,祝日一覧!$A:$C,3,FALSE),"")</f>
        <v/>
      </c>
      <c r="Q347" s="23" t="str">
        <f>IFERROR(VLOOKUP(Q345,祝日一覧!$A:$C,3,FALSE),"")</f>
        <v/>
      </c>
      <c r="R347" s="23" t="str">
        <f>IFERROR(VLOOKUP(R345,祝日一覧!$A:$C,3,FALSE),"")</f>
        <v/>
      </c>
      <c r="S347" s="23" t="str">
        <f>IFERROR(VLOOKUP(S345,祝日一覧!$A:$C,3,FALSE),"")</f>
        <v/>
      </c>
      <c r="T347" s="23" t="str">
        <f>IFERROR(VLOOKUP(T345,祝日一覧!$A:$C,3,FALSE),"")</f>
        <v/>
      </c>
      <c r="U347" s="23" t="str">
        <f>IFERROR(VLOOKUP(U345,祝日一覧!$A:$C,3,FALSE),"")</f>
        <v/>
      </c>
      <c r="V347" s="23" t="str">
        <f>IFERROR(VLOOKUP(V345,祝日一覧!$A:$C,3,FALSE),"")</f>
        <v/>
      </c>
      <c r="W347" s="23" t="str">
        <f>IFERROR(VLOOKUP(W345,祝日一覧!$A:$C,3,FALSE),"")</f>
        <v/>
      </c>
      <c r="X347" s="23" t="str">
        <f>IFERROR(VLOOKUP(X345,祝日一覧!$A:$C,3,FALSE),"")</f>
        <v/>
      </c>
      <c r="Y347" s="23" t="str">
        <f>IFERROR(VLOOKUP(Y345,祝日一覧!$A:$C,3,FALSE),"")</f>
        <v/>
      </c>
      <c r="Z347" s="23" t="str">
        <f>IFERROR(VLOOKUP(Z345,祝日一覧!$A:$C,3,FALSE),"")</f>
        <v/>
      </c>
      <c r="AA347" s="23" t="str">
        <f>IFERROR(VLOOKUP(AA345,祝日一覧!$A:$C,3,FALSE),"")</f>
        <v/>
      </c>
      <c r="AB347" s="23" t="str">
        <f>IFERROR(VLOOKUP(AB345,祝日一覧!$A:$C,3,FALSE),"")</f>
        <v/>
      </c>
      <c r="AC347" s="23" t="str">
        <f>IFERROR(VLOOKUP(AC345,祝日一覧!$A:$C,3,FALSE),"")</f>
        <v/>
      </c>
      <c r="AD347" s="23" t="str">
        <f>IFERROR(VLOOKUP(AD345,祝日一覧!$A:$C,3,FALSE),"")</f>
        <v/>
      </c>
      <c r="AE347" s="23" t="str">
        <f>IFERROR(VLOOKUP(AE345,祝日一覧!$A:$C,3,FALSE),"")</f>
        <v/>
      </c>
      <c r="AF347" s="23" t="str">
        <f>IFERROR(VLOOKUP(AF345,祝日一覧!$A:$C,3,FALSE),"")</f>
        <v/>
      </c>
      <c r="AG347" s="71" t="str">
        <f>IFERROR(VLOOKUP(AG345,祝日一覧!$A:$C,3,FALSE),"")</f>
        <v/>
      </c>
      <c r="AH347" s="81"/>
      <c r="AI347" s="98"/>
      <c r="AJ347" s="112"/>
      <c r="AK347" s="116"/>
      <c r="AL347" s="141"/>
      <c r="AM347" s="154"/>
      <c r="AN347" s="168"/>
      <c r="AO347" s="172"/>
      <c r="AP347" s="172"/>
      <c r="AQ347" s="188"/>
      <c r="AR347" s="194"/>
      <c r="AS347" s="3"/>
    </row>
    <row r="348" spans="1:45" s="3" customFormat="1" ht="20.100000000000001" hidden="1" customHeight="1" outlineLevel="1">
      <c r="A348" s="3"/>
      <c r="B348" s="1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72"/>
      <c r="AH348" s="82"/>
      <c r="AI348" s="99"/>
      <c r="AJ348" s="108" t="e">
        <f>AVERAGE(AJ349:AJ354)</f>
        <v>#DIV/0!</v>
      </c>
      <c r="AK348" s="117" t="e">
        <f>IF(AJ348&gt;=0.285,"達成","未")</f>
        <v>#DIV/0!</v>
      </c>
      <c r="AL348" s="128"/>
      <c r="AM348" s="147">
        <f>AVERAGE(AM349:AM353)</f>
        <v>0.32700421940928265</v>
      </c>
      <c r="AN348" s="165" t="s">
        <v>47</v>
      </c>
      <c r="AO348" s="175" t="s">
        <v>74</v>
      </c>
      <c r="AP348" s="184" t="s">
        <v>64</v>
      </c>
      <c r="AQ348" s="192" t="s">
        <v>62</v>
      </c>
      <c r="AR348" s="192" t="s">
        <v>63</v>
      </c>
      <c r="AS348" s="199" t="s">
        <v>73</v>
      </c>
    </row>
    <row r="349" spans="1:45" s="3" customFormat="1" ht="20.100000000000001" hidden="1" customHeight="1" outlineLevel="1">
      <c r="A349" s="3"/>
      <c r="B349" s="14" t="str">
        <f>IF($R$5&lt;&gt;"",$R$5,"-")</f>
        <v>松江　氏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69"/>
      <c r="AH349" s="84" t="str">
        <f t="shared" ref="AH349:AH354" si="332">IF(B349="-",B349,"手入力")</f>
        <v>手入力</v>
      </c>
      <c r="AI349" s="96">
        <f t="shared" ref="AI349:AI354" si="333">AQ349</f>
        <v>0</v>
      </c>
      <c r="AJ349" s="111" t="str">
        <f t="shared" ref="AJ349:AJ354" si="334">IFERROR(AI349/AO349,"")</f>
        <v/>
      </c>
      <c r="AK349" s="124" t="str">
        <f t="shared" ref="AK349:AK354" si="335">IFERROR(IF(B349="-",B349,IF(AI349/AO349&gt;=0.285,"達成","未")),"-")</f>
        <v>-</v>
      </c>
      <c r="AL349" s="130">
        <f t="shared" ref="AL349:AL354" si="336">AR349</f>
        <v>52</v>
      </c>
      <c r="AM349" s="150">
        <f t="shared" ref="AM349:AM354" si="337">IFERROR(AL349/AP349,"")</f>
        <v>0.32911392405063289</v>
      </c>
      <c r="AN349" s="163">
        <f>COUNT(C345:AG345)</f>
        <v>31</v>
      </c>
      <c r="AO349" s="173">
        <f t="shared" ref="AO349:AO354" si="338">IF(OR(B349="-",B349=""),0,IFERROR(AN349-AH349,))</f>
        <v>0</v>
      </c>
      <c r="AP349" s="173">
        <f t="shared" ref="AP349:AP354" si="339">AO349+AP337</f>
        <v>158</v>
      </c>
      <c r="AQ349" s="172">
        <f t="shared" ref="AQ349:AQ354" si="340">COUNTIF(C349:AG349,"○")</f>
        <v>0</v>
      </c>
      <c r="AR349" s="172">
        <f t="shared" ref="AR349:AR354" si="341">AR337+AQ349</f>
        <v>52</v>
      </c>
      <c r="AS349" s="200">
        <f>IF(AS350&gt;=1,0,IF(SUM(AO349:AO354)=0,1,IF(AK348="達成",1,0)))</f>
        <v>0</v>
      </c>
    </row>
    <row r="350" spans="1:45" s="3" customFormat="1" ht="20.100000000000001" hidden="1" customHeight="1" outlineLevel="1">
      <c r="A350" s="3"/>
      <c r="B350" s="15" t="str">
        <f>IF($S$5&lt;&gt;"",$S$5,"-")</f>
        <v>大田　氏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55"/>
      <c r="AH350" s="78" t="str">
        <f t="shared" si="332"/>
        <v>手入力</v>
      </c>
      <c r="AI350" s="97">
        <f t="shared" si="333"/>
        <v>0</v>
      </c>
      <c r="AJ350" s="109" t="str">
        <f t="shared" si="334"/>
        <v/>
      </c>
      <c r="AK350" s="119" t="str">
        <f t="shared" si="335"/>
        <v>-</v>
      </c>
      <c r="AL350" s="131">
        <f t="shared" si="336"/>
        <v>51</v>
      </c>
      <c r="AM350" s="149">
        <f t="shared" si="337"/>
        <v>0.32278481012658228</v>
      </c>
      <c r="AN350" s="163">
        <f>COUNT(C345:AG345)</f>
        <v>31</v>
      </c>
      <c r="AO350" s="173">
        <f t="shared" si="338"/>
        <v>0</v>
      </c>
      <c r="AP350" s="173">
        <f t="shared" si="339"/>
        <v>158</v>
      </c>
      <c r="AQ350" s="173">
        <f t="shared" si="340"/>
        <v>0</v>
      </c>
      <c r="AR350" s="173">
        <f t="shared" si="341"/>
        <v>51</v>
      </c>
      <c r="AS350" s="3">
        <f>COUNTIF(AH349:AH354,"手入力")</f>
        <v>3</v>
      </c>
    </row>
    <row r="351" spans="1:45" s="3" customFormat="1" ht="20.100000000000001" hidden="1" customHeight="1" outlineLevel="1">
      <c r="A351" s="3"/>
      <c r="B351" s="15" t="str">
        <f>IF($T$5&lt;&gt;"",$T$5,"-")</f>
        <v>浜田　氏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55"/>
      <c r="AH351" s="78" t="str">
        <f t="shared" si="332"/>
        <v>手入力</v>
      </c>
      <c r="AI351" s="97">
        <f t="shared" si="333"/>
        <v>0</v>
      </c>
      <c r="AJ351" s="109" t="str">
        <f t="shared" si="334"/>
        <v/>
      </c>
      <c r="AK351" s="119" t="str">
        <f t="shared" si="335"/>
        <v>-</v>
      </c>
      <c r="AL351" s="131">
        <f t="shared" si="336"/>
        <v>52</v>
      </c>
      <c r="AM351" s="149">
        <f t="shared" si="337"/>
        <v>0.32911392405063289</v>
      </c>
      <c r="AN351" s="163">
        <f>COUNT(C345:AG345)</f>
        <v>31</v>
      </c>
      <c r="AO351" s="173">
        <f t="shared" si="338"/>
        <v>0</v>
      </c>
      <c r="AP351" s="173">
        <f t="shared" si="339"/>
        <v>158</v>
      </c>
      <c r="AQ351" s="173">
        <f t="shared" si="340"/>
        <v>0</v>
      </c>
      <c r="AR351" s="173">
        <f t="shared" si="341"/>
        <v>52</v>
      </c>
      <c r="AS351" s="3"/>
    </row>
    <row r="352" spans="1:45" s="3" customFormat="1" ht="20.100000000000001" hidden="1" customHeight="1" outlineLevel="1">
      <c r="A352" s="3"/>
      <c r="B352" s="15" t="str">
        <f>IF($U$5&lt;&gt;"",$U$5,"-")</f>
        <v>-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55"/>
      <c r="AH352" s="78" t="str">
        <f t="shared" si="332"/>
        <v>-</v>
      </c>
      <c r="AI352" s="97">
        <f t="shared" si="333"/>
        <v>0</v>
      </c>
      <c r="AJ352" s="109" t="str">
        <f t="shared" si="334"/>
        <v/>
      </c>
      <c r="AK352" s="119" t="str">
        <f t="shared" si="335"/>
        <v>-</v>
      </c>
      <c r="AL352" s="131">
        <f t="shared" si="336"/>
        <v>0</v>
      </c>
      <c r="AM352" s="149" t="str">
        <f t="shared" si="337"/>
        <v/>
      </c>
      <c r="AN352" s="163">
        <f>COUNT(C345:AG345)</f>
        <v>31</v>
      </c>
      <c r="AO352" s="173">
        <f t="shared" si="338"/>
        <v>0</v>
      </c>
      <c r="AP352" s="173">
        <f t="shared" si="339"/>
        <v>0</v>
      </c>
      <c r="AQ352" s="173">
        <f t="shared" si="340"/>
        <v>0</v>
      </c>
      <c r="AR352" s="173">
        <f t="shared" si="341"/>
        <v>0</v>
      </c>
      <c r="AS352" s="3"/>
    </row>
    <row r="353" spans="1:45" s="3" customFormat="1" ht="20.100000000000001" hidden="1" customHeight="1" outlineLevel="1">
      <c r="A353" s="3"/>
      <c r="B353" s="15" t="str">
        <f>IF($V$5&lt;&gt;"",$V$5,"-")</f>
        <v>-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55"/>
      <c r="AH353" s="78" t="str">
        <f t="shared" si="332"/>
        <v>-</v>
      </c>
      <c r="AI353" s="97">
        <f t="shared" si="333"/>
        <v>0</v>
      </c>
      <c r="AJ353" s="109" t="str">
        <f t="shared" si="334"/>
        <v/>
      </c>
      <c r="AK353" s="119" t="str">
        <f t="shared" si="335"/>
        <v>-</v>
      </c>
      <c r="AL353" s="131">
        <f t="shared" si="336"/>
        <v>0</v>
      </c>
      <c r="AM353" s="149" t="str">
        <f t="shared" si="337"/>
        <v/>
      </c>
      <c r="AN353" s="163">
        <f>COUNT(C345:AG345)</f>
        <v>31</v>
      </c>
      <c r="AO353" s="173">
        <f t="shared" si="338"/>
        <v>0</v>
      </c>
      <c r="AP353" s="173">
        <f t="shared" si="339"/>
        <v>0</v>
      </c>
      <c r="AQ353" s="173">
        <f t="shared" si="340"/>
        <v>0</v>
      </c>
      <c r="AR353" s="173">
        <f t="shared" si="341"/>
        <v>0</v>
      </c>
      <c r="AS353" s="3"/>
    </row>
    <row r="354" spans="1:45" s="3" customFormat="1" ht="20.100000000000001" hidden="1" customHeight="1" outlineLevel="1">
      <c r="A354" s="3"/>
      <c r="B354" s="16" t="str">
        <f>IF($W$5&lt;&gt;"",$W$5,"-")</f>
        <v>-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70"/>
      <c r="AH354" s="79" t="str">
        <f t="shared" si="332"/>
        <v>-</v>
      </c>
      <c r="AI354" s="99">
        <f t="shared" si="333"/>
        <v>0</v>
      </c>
      <c r="AJ354" s="108" t="str">
        <f t="shared" si="334"/>
        <v/>
      </c>
      <c r="AK354" s="117" t="str">
        <f t="shared" si="335"/>
        <v>-</v>
      </c>
      <c r="AL354" s="133">
        <f t="shared" si="336"/>
        <v>0</v>
      </c>
      <c r="AM354" s="147" t="str">
        <f t="shared" si="337"/>
        <v/>
      </c>
      <c r="AN354" s="163">
        <f>COUNT(C345:AG345)</f>
        <v>31</v>
      </c>
      <c r="AO354" s="173">
        <f t="shared" si="338"/>
        <v>0</v>
      </c>
      <c r="AP354" s="173">
        <f t="shared" si="339"/>
        <v>0</v>
      </c>
      <c r="AQ354" s="173">
        <f t="shared" si="340"/>
        <v>0</v>
      </c>
      <c r="AR354" s="173">
        <f t="shared" si="341"/>
        <v>0</v>
      </c>
      <c r="AS354" s="3"/>
    </row>
    <row r="355" spans="1:45" ht="14.25" hidden="1" outlineLevel="1">
      <c r="AR355" s="4"/>
    </row>
    <row r="356" spans="1:45" s="3" customFormat="1" ht="12.95" hidden="1" customHeight="1" outlineLevel="1">
      <c r="A356" s="1"/>
      <c r="B356" s="10" t="s">
        <v>6</v>
      </c>
      <c r="C356" s="20">
        <f>DATE(YEAR(C344),MONTH(C344)+1,DAY(C344))</f>
        <v>46266</v>
      </c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80" t="s">
        <v>31</v>
      </c>
      <c r="AI356" s="96" t="s">
        <v>20</v>
      </c>
      <c r="AJ356" s="105"/>
      <c r="AK356" s="114"/>
      <c r="AL356" s="138" t="s">
        <v>15</v>
      </c>
      <c r="AM356" s="151"/>
      <c r="AN356" s="167" t="s">
        <v>30</v>
      </c>
      <c r="AO356" s="171" t="s">
        <v>33</v>
      </c>
      <c r="AP356" s="181" t="s">
        <v>1</v>
      </c>
      <c r="AQ356" s="187"/>
      <c r="AR356" s="159"/>
      <c r="AS356" s="3"/>
    </row>
    <row r="357" spans="1:45" s="3" customFormat="1" ht="12.95" hidden="1" customHeight="1" outlineLevel="1">
      <c r="A357" s="1"/>
      <c r="B357" s="11" t="s">
        <v>9</v>
      </c>
      <c r="C357" s="21">
        <f>DATE(YEAR(C356),MONTH(C356),DAY(C356))</f>
        <v>46266</v>
      </c>
      <c r="D357" s="21">
        <f t="shared" ref="D357:AG357" si="342">IF(MONTH(DATE(YEAR(C357),MONTH(C357),DAY(C357)+1))=MONTH($C356),DATE(YEAR(C357),MONTH(C357),DAY(C357)+1),"")</f>
        <v>46267</v>
      </c>
      <c r="E357" s="21">
        <f t="shared" si="342"/>
        <v>46268</v>
      </c>
      <c r="F357" s="32">
        <f t="shared" si="342"/>
        <v>46269</v>
      </c>
      <c r="G357" s="21">
        <f t="shared" si="342"/>
        <v>46270</v>
      </c>
      <c r="H357" s="21">
        <f t="shared" si="342"/>
        <v>46271</v>
      </c>
      <c r="I357" s="21">
        <f t="shared" si="342"/>
        <v>46272</v>
      </c>
      <c r="J357" s="21">
        <f t="shared" si="342"/>
        <v>46273</v>
      </c>
      <c r="K357" s="21">
        <f t="shared" si="342"/>
        <v>46274</v>
      </c>
      <c r="L357" s="21">
        <f t="shared" si="342"/>
        <v>46275</v>
      </c>
      <c r="M357" s="21">
        <f t="shared" si="342"/>
        <v>46276</v>
      </c>
      <c r="N357" s="21">
        <f t="shared" si="342"/>
        <v>46277</v>
      </c>
      <c r="O357" s="21">
        <f t="shared" si="342"/>
        <v>46278</v>
      </c>
      <c r="P357" s="21">
        <f t="shared" si="342"/>
        <v>46279</v>
      </c>
      <c r="Q357" s="21">
        <f t="shared" si="342"/>
        <v>46280</v>
      </c>
      <c r="R357" s="21">
        <f t="shared" si="342"/>
        <v>46281</v>
      </c>
      <c r="S357" s="21">
        <f t="shared" si="342"/>
        <v>46282</v>
      </c>
      <c r="T357" s="21">
        <f t="shared" si="342"/>
        <v>46283</v>
      </c>
      <c r="U357" s="21">
        <f t="shared" si="342"/>
        <v>46284</v>
      </c>
      <c r="V357" s="21">
        <f t="shared" si="342"/>
        <v>46285</v>
      </c>
      <c r="W357" s="21">
        <f t="shared" si="342"/>
        <v>46286</v>
      </c>
      <c r="X357" s="21">
        <f t="shared" si="342"/>
        <v>46287</v>
      </c>
      <c r="Y357" s="21">
        <f t="shared" si="342"/>
        <v>46288</v>
      </c>
      <c r="Z357" s="21">
        <f t="shared" si="342"/>
        <v>46289</v>
      </c>
      <c r="AA357" s="21">
        <f t="shared" si="342"/>
        <v>46290</v>
      </c>
      <c r="AB357" s="21">
        <f t="shared" si="342"/>
        <v>46291</v>
      </c>
      <c r="AC357" s="21">
        <f t="shared" si="342"/>
        <v>46292</v>
      </c>
      <c r="AD357" s="21">
        <f t="shared" si="342"/>
        <v>46293</v>
      </c>
      <c r="AE357" s="21">
        <f t="shared" si="342"/>
        <v>46294</v>
      </c>
      <c r="AF357" s="21">
        <f t="shared" si="342"/>
        <v>46295</v>
      </c>
      <c r="AG357" s="67" t="str">
        <f t="shared" si="342"/>
        <v/>
      </c>
      <c r="AH357" s="81"/>
      <c r="AI357" s="97"/>
      <c r="AJ357" s="106"/>
      <c r="AK357" s="115"/>
      <c r="AL357" s="139"/>
      <c r="AM357" s="152"/>
      <c r="AN357" s="168"/>
      <c r="AO357" s="172"/>
      <c r="AP357" s="182"/>
      <c r="AQ357" s="187"/>
      <c r="AR357" s="159"/>
      <c r="AS357" s="3"/>
    </row>
    <row r="358" spans="1:45" s="3" customFormat="1" ht="12.95" hidden="1" customHeight="1" outlineLevel="1">
      <c r="A358" s="1"/>
      <c r="B358" s="11" t="s">
        <v>3</v>
      </c>
      <c r="C358" s="22" t="str">
        <f t="shared" ref="C358:AG358" si="343">TEXT(C357,"aaa")</f>
        <v>火</v>
      </c>
      <c r="D358" s="22" t="str">
        <f t="shared" si="343"/>
        <v>水</v>
      </c>
      <c r="E358" s="22" t="str">
        <f t="shared" si="343"/>
        <v>木</v>
      </c>
      <c r="F358" s="33" t="str">
        <f t="shared" si="343"/>
        <v>金</v>
      </c>
      <c r="G358" s="22" t="str">
        <f t="shared" si="343"/>
        <v>土</v>
      </c>
      <c r="H358" s="22" t="str">
        <f t="shared" si="343"/>
        <v>日</v>
      </c>
      <c r="I358" s="22" t="str">
        <f t="shared" si="343"/>
        <v>月</v>
      </c>
      <c r="J358" s="22" t="str">
        <f t="shared" si="343"/>
        <v>火</v>
      </c>
      <c r="K358" s="22" t="str">
        <f t="shared" si="343"/>
        <v>水</v>
      </c>
      <c r="L358" s="22" t="str">
        <f t="shared" si="343"/>
        <v>木</v>
      </c>
      <c r="M358" s="22" t="str">
        <f t="shared" si="343"/>
        <v>金</v>
      </c>
      <c r="N358" s="22" t="str">
        <f t="shared" si="343"/>
        <v>土</v>
      </c>
      <c r="O358" s="22" t="str">
        <f t="shared" si="343"/>
        <v>日</v>
      </c>
      <c r="P358" s="22" t="str">
        <f t="shared" si="343"/>
        <v>月</v>
      </c>
      <c r="Q358" s="22" t="str">
        <f t="shared" si="343"/>
        <v>火</v>
      </c>
      <c r="R358" s="22" t="str">
        <f t="shared" si="343"/>
        <v>水</v>
      </c>
      <c r="S358" s="22" t="str">
        <f t="shared" si="343"/>
        <v>木</v>
      </c>
      <c r="T358" s="22" t="str">
        <f t="shared" si="343"/>
        <v>金</v>
      </c>
      <c r="U358" s="22" t="str">
        <f t="shared" si="343"/>
        <v>土</v>
      </c>
      <c r="V358" s="22" t="str">
        <f t="shared" si="343"/>
        <v>日</v>
      </c>
      <c r="W358" s="22" t="str">
        <f t="shared" si="343"/>
        <v>月</v>
      </c>
      <c r="X358" s="22" t="str">
        <f t="shared" si="343"/>
        <v>火</v>
      </c>
      <c r="Y358" s="22" t="str">
        <f t="shared" si="343"/>
        <v>水</v>
      </c>
      <c r="Z358" s="22" t="str">
        <f t="shared" si="343"/>
        <v>木</v>
      </c>
      <c r="AA358" s="22" t="str">
        <f t="shared" si="343"/>
        <v>金</v>
      </c>
      <c r="AB358" s="22" t="str">
        <f t="shared" si="343"/>
        <v>土</v>
      </c>
      <c r="AC358" s="22" t="str">
        <f t="shared" si="343"/>
        <v>日</v>
      </c>
      <c r="AD358" s="22" t="str">
        <f t="shared" si="343"/>
        <v>月</v>
      </c>
      <c r="AE358" s="22" t="str">
        <f t="shared" si="343"/>
        <v>火</v>
      </c>
      <c r="AF358" s="22" t="str">
        <f t="shared" si="343"/>
        <v>水</v>
      </c>
      <c r="AG358" s="55" t="str">
        <f t="shared" si="343"/>
        <v/>
      </c>
      <c r="AH358" s="81"/>
      <c r="AI358" s="98" t="s">
        <v>45</v>
      </c>
      <c r="AJ358" s="112" t="s">
        <v>19</v>
      </c>
      <c r="AK358" s="116" t="s">
        <v>58</v>
      </c>
      <c r="AL358" s="140" t="s">
        <v>45</v>
      </c>
      <c r="AM358" s="153" t="s">
        <v>22</v>
      </c>
      <c r="AN358" s="167">
        <f>COUNT(C357:AG357)</f>
        <v>30</v>
      </c>
      <c r="AO358" s="171">
        <f>AN358-AH358</f>
        <v>30</v>
      </c>
      <c r="AP358" s="171">
        <f>SUM(AO$8:AO360)</f>
        <v>1387</v>
      </c>
      <c r="AQ358" s="186"/>
      <c r="AR358" s="193"/>
      <c r="AS358" s="3"/>
    </row>
    <row r="359" spans="1:45" s="3" customFormat="1" ht="27" hidden="1" customHeight="1" outlineLevel="1">
      <c r="A359" s="5"/>
      <c r="B359" s="12" t="s">
        <v>11</v>
      </c>
      <c r="C359" s="23" t="str">
        <f>IFERROR(VLOOKUP(C357,祝日一覧!$A:$C,3,FALSE),"")</f>
        <v/>
      </c>
      <c r="D359" s="23" t="str">
        <f>IFERROR(VLOOKUP(D357,祝日一覧!$A:$C,3,FALSE),"")</f>
        <v/>
      </c>
      <c r="E359" s="23" t="str">
        <f>IFERROR(VLOOKUP(E357,祝日一覧!$A:$C,3,FALSE),"")</f>
        <v/>
      </c>
      <c r="F359" s="23" t="str">
        <f>IFERROR(VLOOKUP(F357,祝日一覧!$A:$C,3,FALSE),"")</f>
        <v/>
      </c>
      <c r="G359" s="23" t="str">
        <f>IFERROR(VLOOKUP(G357,祝日一覧!$A:$C,3,FALSE),"")</f>
        <v/>
      </c>
      <c r="H359" s="23" t="str">
        <f>IFERROR(VLOOKUP(H357,祝日一覧!$A:$C,3,FALSE),"")</f>
        <v/>
      </c>
      <c r="I359" s="23" t="str">
        <f>IFERROR(VLOOKUP(I357,祝日一覧!$A:$C,3,FALSE),"")</f>
        <v/>
      </c>
      <c r="J359" s="23" t="str">
        <f>IFERROR(VLOOKUP(J357,祝日一覧!$A:$C,3,FALSE),"")</f>
        <v/>
      </c>
      <c r="K359" s="23" t="str">
        <f>IFERROR(VLOOKUP(K357,祝日一覧!$A:$C,3,FALSE),"")</f>
        <v/>
      </c>
      <c r="L359" s="23" t="str">
        <f>IFERROR(VLOOKUP(L357,祝日一覧!$A:$C,3,FALSE),"")</f>
        <v/>
      </c>
      <c r="M359" s="23" t="str">
        <f>IFERROR(VLOOKUP(M357,祝日一覧!$A:$C,3,FALSE),"")</f>
        <v/>
      </c>
      <c r="N359" s="23" t="str">
        <f>IFERROR(VLOOKUP(N357,祝日一覧!$A:$C,3,FALSE),"")</f>
        <v/>
      </c>
      <c r="O359" s="23" t="str">
        <f>IFERROR(VLOOKUP(O357,祝日一覧!$A:$C,3,FALSE),"")</f>
        <v/>
      </c>
      <c r="P359" s="23" t="str">
        <f>IFERROR(VLOOKUP(P357,祝日一覧!$A:$C,3,FALSE),"")</f>
        <v/>
      </c>
      <c r="Q359" s="23" t="str">
        <f>IFERROR(VLOOKUP(Q357,祝日一覧!$A:$C,3,FALSE),"")</f>
        <v/>
      </c>
      <c r="R359" s="23" t="str">
        <f>IFERROR(VLOOKUP(R357,祝日一覧!$A:$C,3,FALSE),"")</f>
        <v/>
      </c>
      <c r="S359" s="23" t="str">
        <f>IFERROR(VLOOKUP(S357,祝日一覧!$A:$C,3,FALSE),"")</f>
        <v/>
      </c>
      <c r="T359" s="23" t="str">
        <f>IFERROR(VLOOKUP(T357,祝日一覧!$A:$C,3,FALSE),"")</f>
        <v/>
      </c>
      <c r="U359" s="23" t="str">
        <f>IFERROR(VLOOKUP(U357,祝日一覧!$A:$C,3,FALSE),"")</f>
        <v/>
      </c>
      <c r="V359" s="23" t="str">
        <f>IFERROR(VLOOKUP(V357,祝日一覧!$A:$C,3,FALSE),"")</f>
        <v/>
      </c>
      <c r="W359" s="23" t="str">
        <f>IFERROR(VLOOKUP(W357,祝日一覧!$A:$C,3,FALSE),"")</f>
        <v>敬老の日</v>
      </c>
      <c r="X359" s="23" t="str">
        <f>IFERROR(VLOOKUP(X357,祝日一覧!$A:$C,3,FALSE),"")</f>
        <v>国民の休日</v>
      </c>
      <c r="Y359" s="23" t="str">
        <f>IFERROR(VLOOKUP(Y357,祝日一覧!$A:$C,3,FALSE),"")</f>
        <v>秋分の日</v>
      </c>
      <c r="Z359" s="23" t="str">
        <f>IFERROR(VLOOKUP(Z357,祝日一覧!$A:$C,3,FALSE),"")</f>
        <v/>
      </c>
      <c r="AA359" s="23" t="str">
        <f>IFERROR(VLOOKUP(AA357,祝日一覧!$A:$C,3,FALSE),"")</f>
        <v/>
      </c>
      <c r="AB359" s="23" t="str">
        <f>IFERROR(VLOOKUP(AB357,祝日一覧!$A:$C,3,FALSE),"")</f>
        <v/>
      </c>
      <c r="AC359" s="23" t="str">
        <f>IFERROR(VLOOKUP(AC357,祝日一覧!$A:$C,3,FALSE),"")</f>
        <v/>
      </c>
      <c r="AD359" s="23" t="str">
        <f>IFERROR(VLOOKUP(AD357,祝日一覧!$A:$C,3,FALSE),"")</f>
        <v/>
      </c>
      <c r="AE359" s="23" t="str">
        <f>IFERROR(VLOOKUP(AE357,祝日一覧!$A:$C,3,FALSE),"")</f>
        <v/>
      </c>
      <c r="AF359" s="23" t="str">
        <f>IFERROR(VLOOKUP(AF357,祝日一覧!$A:$C,3,FALSE),"")</f>
        <v/>
      </c>
      <c r="AG359" s="71" t="str">
        <f>IFERROR(VLOOKUP(AG357,祝日一覧!$A:$C,3,FALSE),"")</f>
        <v/>
      </c>
      <c r="AH359" s="81"/>
      <c r="AI359" s="98"/>
      <c r="AJ359" s="112"/>
      <c r="AK359" s="116"/>
      <c r="AL359" s="141"/>
      <c r="AM359" s="154"/>
      <c r="AN359" s="168"/>
      <c r="AO359" s="172"/>
      <c r="AP359" s="172"/>
      <c r="AQ359" s="188"/>
      <c r="AR359" s="194"/>
      <c r="AS359" s="3"/>
    </row>
    <row r="360" spans="1:45" s="3" customFormat="1" ht="20.100000000000001" hidden="1" customHeight="1" outlineLevel="1">
      <c r="A360" s="3"/>
      <c r="B360" s="1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72"/>
      <c r="AH360" s="82"/>
      <c r="AI360" s="99"/>
      <c r="AJ360" s="108" t="e">
        <f>AVERAGE(AJ361:AJ366)</f>
        <v>#DIV/0!</v>
      </c>
      <c r="AK360" s="117" t="e">
        <f>IF(AJ360&gt;=0.285,"達成","未")</f>
        <v>#DIV/0!</v>
      </c>
      <c r="AL360" s="128"/>
      <c r="AM360" s="147">
        <f>AVERAGE(AM361:AM365)</f>
        <v>0.32700421940928265</v>
      </c>
      <c r="AN360" s="165" t="s">
        <v>47</v>
      </c>
      <c r="AO360" s="175" t="s">
        <v>74</v>
      </c>
      <c r="AP360" s="184" t="s">
        <v>64</v>
      </c>
      <c r="AQ360" s="192" t="s">
        <v>62</v>
      </c>
      <c r="AR360" s="192" t="s">
        <v>63</v>
      </c>
      <c r="AS360" s="199" t="s">
        <v>73</v>
      </c>
    </row>
    <row r="361" spans="1:45" s="3" customFormat="1" ht="20.100000000000001" hidden="1" customHeight="1" outlineLevel="1">
      <c r="A361" s="3"/>
      <c r="B361" s="14" t="str">
        <f>IF($R$5&lt;&gt;"",$R$5,"-")</f>
        <v>松江　氏</v>
      </c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69"/>
      <c r="AH361" s="84" t="str">
        <f t="shared" ref="AH361:AH366" si="344">IF(B361="-",B361,"手入力")</f>
        <v>手入力</v>
      </c>
      <c r="AI361" s="96">
        <f t="shared" ref="AI361:AI366" si="345">AQ361</f>
        <v>0</v>
      </c>
      <c r="AJ361" s="111" t="str">
        <f t="shared" ref="AJ361:AJ366" si="346">IFERROR(AI361/AO361,"")</f>
        <v/>
      </c>
      <c r="AK361" s="124" t="str">
        <f t="shared" ref="AK361:AK366" si="347">IFERROR(IF(B361="-",B361,IF(AI361/AO361&gt;=0.285,"達成","未")),"-")</f>
        <v>-</v>
      </c>
      <c r="AL361" s="130">
        <f t="shared" ref="AL361:AL366" si="348">AR361</f>
        <v>52</v>
      </c>
      <c r="AM361" s="150">
        <f t="shared" ref="AM361:AM366" si="349">IFERROR(AL361/AP361,"")</f>
        <v>0.32911392405063289</v>
      </c>
      <c r="AN361" s="163">
        <f>COUNT(C357:AG357)</f>
        <v>30</v>
      </c>
      <c r="AO361" s="173">
        <f t="shared" ref="AO361:AO366" si="350">IF(OR(B361="-",B361=""),0,IFERROR(AN361-AH361,))</f>
        <v>0</v>
      </c>
      <c r="AP361" s="173">
        <f t="shared" ref="AP361:AP366" si="351">AO361+AP349</f>
        <v>158</v>
      </c>
      <c r="AQ361" s="172">
        <f t="shared" ref="AQ361:AQ366" si="352">COUNTIF(C361:AG361,"○")</f>
        <v>0</v>
      </c>
      <c r="AR361" s="172">
        <f t="shared" ref="AR361:AR366" si="353">AR349+AQ361</f>
        <v>52</v>
      </c>
      <c r="AS361" s="200">
        <f>IF(AS362&gt;=1,0,IF(SUM(AO361:AO366)=0,1,IF(AK360="達成",1,0)))</f>
        <v>0</v>
      </c>
    </row>
    <row r="362" spans="1:45" s="3" customFormat="1" ht="20.100000000000001" hidden="1" customHeight="1" outlineLevel="1">
      <c r="A362" s="3"/>
      <c r="B362" s="15" t="str">
        <f>IF($S$5&lt;&gt;"",$S$5,"-")</f>
        <v>大田　氏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55"/>
      <c r="AH362" s="78" t="str">
        <f t="shared" si="344"/>
        <v>手入力</v>
      </c>
      <c r="AI362" s="97">
        <f t="shared" si="345"/>
        <v>0</v>
      </c>
      <c r="AJ362" s="109" t="str">
        <f t="shared" si="346"/>
        <v/>
      </c>
      <c r="AK362" s="119" t="str">
        <f t="shared" si="347"/>
        <v>-</v>
      </c>
      <c r="AL362" s="131">
        <f t="shared" si="348"/>
        <v>51</v>
      </c>
      <c r="AM362" s="149">
        <f t="shared" si="349"/>
        <v>0.32278481012658228</v>
      </c>
      <c r="AN362" s="163">
        <f>COUNT(C357:AG357)</f>
        <v>30</v>
      </c>
      <c r="AO362" s="173">
        <f t="shared" si="350"/>
        <v>0</v>
      </c>
      <c r="AP362" s="173">
        <f t="shared" si="351"/>
        <v>158</v>
      </c>
      <c r="AQ362" s="173">
        <f t="shared" si="352"/>
        <v>0</v>
      </c>
      <c r="AR362" s="173">
        <f t="shared" si="353"/>
        <v>51</v>
      </c>
      <c r="AS362" s="3">
        <f>COUNTIF(AH361:AH366,"手入力")</f>
        <v>3</v>
      </c>
    </row>
    <row r="363" spans="1:45" s="3" customFormat="1" ht="20.100000000000001" hidden="1" customHeight="1" outlineLevel="1">
      <c r="A363" s="3"/>
      <c r="B363" s="15" t="str">
        <f>IF($T$5&lt;&gt;"",$T$5,"-")</f>
        <v>浜田　氏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55"/>
      <c r="AH363" s="78" t="str">
        <f t="shared" si="344"/>
        <v>手入力</v>
      </c>
      <c r="AI363" s="97">
        <f t="shared" si="345"/>
        <v>0</v>
      </c>
      <c r="AJ363" s="109" t="str">
        <f t="shared" si="346"/>
        <v/>
      </c>
      <c r="AK363" s="119" t="str">
        <f t="shared" si="347"/>
        <v>-</v>
      </c>
      <c r="AL363" s="131">
        <f t="shared" si="348"/>
        <v>52</v>
      </c>
      <c r="AM363" s="149">
        <f t="shared" si="349"/>
        <v>0.32911392405063289</v>
      </c>
      <c r="AN363" s="163">
        <f>COUNT(C357:AG357)</f>
        <v>30</v>
      </c>
      <c r="AO363" s="173">
        <f t="shared" si="350"/>
        <v>0</v>
      </c>
      <c r="AP363" s="173">
        <f t="shared" si="351"/>
        <v>158</v>
      </c>
      <c r="AQ363" s="173">
        <f t="shared" si="352"/>
        <v>0</v>
      </c>
      <c r="AR363" s="173">
        <f t="shared" si="353"/>
        <v>52</v>
      </c>
      <c r="AS363" s="3"/>
    </row>
    <row r="364" spans="1:45" s="3" customFormat="1" ht="20.100000000000001" hidden="1" customHeight="1" outlineLevel="1">
      <c r="A364" s="3"/>
      <c r="B364" s="15" t="str">
        <f>IF($U$5&lt;&gt;"",$U$5,"-")</f>
        <v>-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55"/>
      <c r="AH364" s="78" t="str">
        <f t="shared" si="344"/>
        <v>-</v>
      </c>
      <c r="AI364" s="97">
        <f t="shared" si="345"/>
        <v>0</v>
      </c>
      <c r="AJ364" s="109" t="str">
        <f t="shared" si="346"/>
        <v/>
      </c>
      <c r="AK364" s="119" t="str">
        <f t="shared" si="347"/>
        <v>-</v>
      </c>
      <c r="AL364" s="131">
        <f t="shared" si="348"/>
        <v>0</v>
      </c>
      <c r="AM364" s="149" t="str">
        <f t="shared" si="349"/>
        <v/>
      </c>
      <c r="AN364" s="163">
        <f>COUNT(C357:AG357)</f>
        <v>30</v>
      </c>
      <c r="AO364" s="173">
        <f t="shared" si="350"/>
        <v>0</v>
      </c>
      <c r="AP364" s="173">
        <f t="shared" si="351"/>
        <v>0</v>
      </c>
      <c r="AQ364" s="173">
        <f t="shared" si="352"/>
        <v>0</v>
      </c>
      <c r="AR364" s="173">
        <f t="shared" si="353"/>
        <v>0</v>
      </c>
      <c r="AS364" s="3"/>
    </row>
    <row r="365" spans="1:45" s="3" customFormat="1" ht="20.100000000000001" hidden="1" customHeight="1" outlineLevel="1">
      <c r="A365" s="3"/>
      <c r="B365" s="15" t="str">
        <f>IF($V$5&lt;&gt;"",$V$5,"-")</f>
        <v>-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55"/>
      <c r="AH365" s="78" t="str">
        <f t="shared" si="344"/>
        <v>-</v>
      </c>
      <c r="AI365" s="97">
        <f t="shared" si="345"/>
        <v>0</v>
      </c>
      <c r="AJ365" s="109" t="str">
        <f t="shared" si="346"/>
        <v/>
      </c>
      <c r="AK365" s="119" t="str">
        <f t="shared" si="347"/>
        <v>-</v>
      </c>
      <c r="AL365" s="131">
        <f t="shared" si="348"/>
        <v>0</v>
      </c>
      <c r="AM365" s="149" t="str">
        <f t="shared" si="349"/>
        <v/>
      </c>
      <c r="AN365" s="163">
        <f>COUNT(C357:AG357)</f>
        <v>30</v>
      </c>
      <c r="AO365" s="173">
        <f t="shared" si="350"/>
        <v>0</v>
      </c>
      <c r="AP365" s="173">
        <f t="shared" si="351"/>
        <v>0</v>
      </c>
      <c r="AQ365" s="173">
        <f t="shared" si="352"/>
        <v>0</v>
      </c>
      <c r="AR365" s="173">
        <f t="shared" si="353"/>
        <v>0</v>
      </c>
      <c r="AS365" s="3"/>
    </row>
    <row r="366" spans="1:45" s="3" customFormat="1" ht="20.100000000000001" hidden="1" customHeight="1" outlineLevel="1">
      <c r="A366" s="3"/>
      <c r="B366" s="16" t="str">
        <f>IF($W$5&lt;&gt;"",$W$5,"-")</f>
        <v>-</v>
      </c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70"/>
      <c r="AH366" s="79" t="str">
        <f t="shared" si="344"/>
        <v>-</v>
      </c>
      <c r="AI366" s="99">
        <f t="shared" si="345"/>
        <v>0</v>
      </c>
      <c r="AJ366" s="108" t="str">
        <f t="shared" si="346"/>
        <v/>
      </c>
      <c r="AK366" s="117" t="str">
        <f t="shared" si="347"/>
        <v>-</v>
      </c>
      <c r="AL366" s="133">
        <f t="shared" si="348"/>
        <v>0</v>
      </c>
      <c r="AM366" s="147" t="str">
        <f t="shared" si="349"/>
        <v/>
      </c>
      <c r="AN366" s="163">
        <f>COUNT(C357:AG357)</f>
        <v>30</v>
      </c>
      <c r="AO366" s="173">
        <f t="shared" si="350"/>
        <v>0</v>
      </c>
      <c r="AP366" s="173">
        <f t="shared" si="351"/>
        <v>0</v>
      </c>
      <c r="AQ366" s="173">
        <f t="shared" si="352"/>
        <v>0</v>
      </c>
      <c r="AR366" s="173">
        <f t="shared" si="353"/>
        <v>0</v>
      </c>
      <c r="AS366" s="3"/>
    </row>
    <row r="367" spans="1:45" ht="14.25" hidden="1" outlineLevel="1">
      <c r="AR367" s="4"/>
    </row>
    <row r="368" spans="1:45" s="3" customFormat="1" ht="12.95" hidden="1" customHeight="1" outlineLevel="1">
      <c r="A368" s="1"/>
      <c r="B368" s="10" t="s">
        <v>6</v>
      </c>
      <c r="C368" s="20">
        <f>DATE(YEAR(C356),MONTH(C356)+1,DAY(C356))</f>
        <v>46296</v>
      </c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80" t="s">
        <v>31</v>
      </c>
      <c r="AI368" s="96" t="s">
        <v>20</v>
      </c>
      <c r="AJ368" s="105"/>
      <c r="AK368" s="114"/>
      <c r="AL368" s="138" t="s">
        <v>15</v>
      </c>
      <c r="AM368" s="151"/>
      <c r="AN368" s="167" t="s">
        <v>30</v>
      </c>
      <c r="AO368" s="171" t="s">
        <v>33</v>
      </c>
      <c r="AP368" s="181" t="s">
        <v>1</v>
      </c>
      <c r="AQ368" s="187"/>
      <c r="AR368" s="159"/>
      <c r="AS368" s="3"/>
    </row>
    <row r="369" spans="1:45" s="3" customFormat="1" ht="12.95" hidden="1" customHeight="1" outlineLevel="1">
      <c r="A369" s="1"/>
      <c r="B369" s="11" t="s">
        <v>9</v>
      </c>
      <c r="C369" s="21">
        <f>DATE(YEAR(C368),MONTH(C368),DAY(C368))</f>
        <v>46296</v>
      </c>
      <c r="D369" s="21">
        <f t="shared" ref="D369:AG369" si="354">IF(MONTH(DATE(YEAR(C369),MONTH(C369),DAY(C369)+1))=MONTH($C368),DATE(YEAR(C369),MONTH(C369),DAY(C369)+1),"")</f>
        <v>46297</v>
      </c>
      <c r="E369" s="21">
        <f t="shared" si="354"/>
        <v>46298</v>
      </c>
      <c r="F369" s="32">
        <f t="shared" si="354"/>
        <v>46299</v>
      </c>
      <c r="G369" s="21">
        <f t="shared" si="354"/>
        <v>46300</v>
      </c>
      <c r="H369" s="21">
        <f t="shared" si="354"/>
        <v>46301</v>
      </c>
      <c r="I369" s="21">
        <f t="shared" si="354"/>
        <v>46302</v>
      </c>
      <c r="J369" s="21">
        <f t="shared" si="354"/>
        <v>46303</v>
      </c>
      <c r="K369" s="21">
        <f t="shared" si="354"/>
        <v>46304</v>
      </c>
      <c r="L369" s="21">
        <f t="shared" si="354"/>
        <v>46305</v>
      </c>
      <c r="M369" s="21">
        <f t="shared" si="354"/>
        <v>46306</v>
      </c>
      <c r="N369" s="21">
        <f t="shared" si="354"/>
        <v>46307</v>
      </c>
      <c r="O369" s="21">
        <f t="shared" si="354"/>
        <v>46308</v>
      </c>
      <c r="P369" s="21">
        <f t="shared" si="354"/>
        <v>46309</v>
      </c>
      <c r="Q369" s="21">
        <f t="shared" si="354"/>
        <v>46310</v>
      </c>
      <c r="R369" s="21">
        <f t="shared" si="354"/>
        <v>46311</v>
      </c>
      <c r="S369" s="21">
        <f t="shared" si="354"/>
        <v>46312</v>
      </c>
      <c r="T369" s="21">
        <f t="shared" si="354"/>
        <v>46313</v>
      </c>
      <c r="U369" s="21">
        <f t="shared" si="354"/>
        <v>46314</v>
      </c>
      <c r="V369" s="21">
        <f t="shared" si="354"/>
        <v>46315</v>
      </c>
      <c r="W369" s="21">
        <f t="shared" si="354"/>
        <v>46316</v>
      </c>
      <c r="X369" s="21">
        <f t="shared" si="354"/>
        <v>46317</v>
      </c>
      <c r="Y369" s="21">
        <f t="shared" si="354"/>
        <v>46318</v>
      </c>
      <c r="Z369" s="21">
        <f t="shared" si="354"/>
        <v>46319</v>
      </c>
      <c r="AA369" s="21">
        <f t="shared" si="354"/>
        <v>46320</v>
      </c>
      <c r="AB369" s="21">
        <f t="shared" si="354"/>
        <v>46321</v>
      </c>
      <c r="AC369" s="21">
        <f t="shared" si="354"/>
        <v>46322</v>
      </c>
      <c r="AD369" s="21">
        <f t="shared" si="354"/>
        <v>46323</v>
      </c>
      <c r="AE369" s="21">
        <f t="shared" si="354"/>
        <v>46324</v>
      </c>
      <c r="AF369" s="21">
        <f t="shared" si="354"/>
        <v>46325</v>
      </c>
      <c r="AG369" s="67">
        <f t="shared" si="354"/>
        <v>46326</v>
      </c>
      <c r="AH369" s="81"/>
      <c r="AI369" s="97"/>
      <c r="AJ369" s="106"/>
      <c r="AK369" s="115"/>
      <c r="AL369" s="139"/>
      <c r="AM369" s="152"/>
      <c r="AN369" s="168"/>
      <c r="AO369" s="172"/>
      <c r="AP369" s="182"/>
      <c r="AQ369" s="187"/>
      <c r="AR369" s="159"/>
      <c r="AS369" s="3"/>
    </row>
    <row r="370" spans="1:45" s="3" customFormat="1" ht="12.95" hidden="1" customHeight="1" outlineLevel="1">
      <c r="A370" s="1"/>
      <c r="B370" s="11" t="s">
        <v>3</v>
      </c>
      <c r="C370" s="22" t="str">
        <f t="shared" ref="C370:AG370" si="355">TEXT(C369,"aaa")</f>
        <v>木</v>
      </c>
      <c r="D370" s="22" t="str">
        <f t="shared" si="355"/>
        <v>金</v>
      </c>
      <c r="E370" s="22" t="str">
        <f t="shared" si="355"/>
        <v>土</v>
      </c>
      <c r="F370" s="33" t="str">
        <f t="shared" si="355"/>
        <v>日</v>
      </c>
      <c r="G370" s="22" t="str">
        <f t="shared" si="355"/>
        <v>月</v>
      </c>
      <c r="H370" s="22" t="str">
        <f t="shared" si="355"/>
        <v>火</v>
      </c>
      <c r="I370" s="22" t="str">
        <f t="shared" si="355"/>
        <v>水</v>
      </c>
      <c r="J370" s="22" t="str">
        <f t="shared" si="355"/>
        <v>木</v>
      </c>
      <c r="K370" s="22" t="str">
        <f t="shared" si="355"/>
        <v>金</v>
      </c>
      <c r="L370" s="22" t="str">
        <f t="shared" si="355"/>
        <v>土</v>
      </c>
      <c r="M370" s="22" t="str">
        <f t="shared" si="355"/>
        <v>日</v>
      </c>
      <c r="N370" s="22" t="str">
        <f t="shared" si="355"/>
        <v>月</v>
      </c>
      <c r="O370" s="22" t="str">
        <f t="shared" si="355"/>
        <v>火</v>
      </c>
      <c r="P370" s="22" t="str">
        <f t="shared" si="355"/>
        <v>水</v>
      </c>
      <c r="Q370" s="22" t="str">
        <f t="shared" si="355"/>
        <v>木</v>
      </c>
      <c r="R370" s="22" t="str">
        <f t="shared" si="355"/>
        <v>金</v>
      </c>
      <c r="S370" s="22" t="str">
        <f t="shared" si="355"/>
        <v>土</v>
      </c>
      <c r="T370" s="22" t="str">
        <f t="shared" si="355"/>
        <v>日</v>
      </c>
      <c r="U370" s="22" t="str">
        <f t="shared" si="355"/>
        <v>月</v>
      </c>
      <c r="V370" s="22" t="str">
        <f t="shared" si="355"/>
        <v>火</v>
      </c>
      <c r="W370" s="22" t="str">
        <f t="shared" si="355"/>
        <v>水</v>
      </c>
      <c r="X370" s="22" t="str">
        <f t="shared" si="355"/>
        <v>木</v>
      </c>
      <c r="Y370" s="22" t="str">
        <f t="shared" si="355"/>
        <v>金</v>
      </c>
      <c r="Z370" s="22" t="str">
        <f t="shared" si="355"/>
        <v>土</v>
      </c>
      <c r="AA370" s="22" t="str">
        <f t="shared" si="355"/>
        <v>日</v>
      </c>
      <c r="AB370" s="22" t="str">
        <f t="shared" si="355"/>
        <v>月</v>
      </c>
      <c r="AC370" s="22" t="str">
        <f t="shared" si="355"/>
        <v>火</v>
      </c>
      <c r="AD370" s="22" t="str">
        <f t="shared" si="355"/>
        <v>水</v>
      </c>
      <c r="AE370" s="22" t="str">
        <f t="shared" si="355"/>
        <v>木</v>
      </c>
      <c r="AF370" s="22" t="str">
        <f t="shared" si="355"/>
        <v>金</v>
      </c>
      <c r="AG370" s="55" t="str">
        <f t="shared" si="355"/>
        <v>土</v>
      </c>
      <c r="AH370" s="81"/>
      <c r="AI370" s="98" t="s">
        <v>45</v>
      </c>
      <c r="AJ370" s="112" t="s">
        <v>19</v>
      </c>
      <c r="AK370" s="116" t="s">
        <v>58</v>
      </c>
      <c r="AL370" s="140" t="s">
        <v>45</v>
      </c>
      <c r="AM370" s="153" t="s">
        <v>22</v>
      </c>
      <c r="AN370" s="167">
        <f>COUNT(C369:AG369)</f>
        <v>31</v>
      </c>
      <c r="AO370" s="171">
        <f>AN370-AH370</f>
        <v>31</v>
      </c>
      <c r="AP370" s="171">
        <f>SUM(AO$8:AO372)</f>
        <v>1418</v>
      </c>
      <c r="AQ370" s="186"/>
      <c r="AR370" s="193"/>
      <c r="AS370" s="3"/>
    </row>
    <row r="371" spans="1:45" s="3" customFormat="1" ht="27" hidden="1" customHeight="1" outlineLevel="1">
      <c r="A371" s="5"/>
      <c r="B371" s="12" t="s">
        <v>11</v>
      </c>
      <c r="C371" s="23" t="str">
        <f>IFERROR(VLOOKUP(C369,祝日一覧!$A:$C,3,FALSE),"")</f>
        <v/>
      </c>
      <c r="D371" s="23" t="str">
        <f>IFERROR(VLOOKUP(D369,祝日一覧!$A:$C,3,FALSE),"")</f>
        <v/>
      </c>
      <c r="E371" s="23" t="str">
        <f>IFERROR(VLOOKUP(E369,祝日一覧!$A:$C,3,FALSE),"")</f>
        <v/>
      </c>
      <c r="F371" s="23" t="str">
        <f>IFERROR(VLOOKUP(F369,祝日一覧!$A:$C,3,FALSE),"")</f>
        <v/>
      </c>
      <c r="G371" s="23" t="str">
        <f>IFERROR(VLOOKUP(G369,祝日一覧!$A:$C,3,FALSE),"")</f>
        <v/>
      </c>
      <c r="H371" s="23" t="str">
        <f>IFERROR(VLOOKUP(H369,祝日一覧!$A:$C,3,FALSE),"")</f>
        <v/>
      </c>
      <c r="I371" s="23" t="str">
        <f>IFERROR(VLOOKUP(I369,祝日一覧!$A:$C,3,FALSE),"")</f>
        <v/>
      </c>
      <c r="J371" s="23" t="str">
        <f>IFERROR(VLOOKUP(J369,祝日一覧!$A:$C,3,FALSE),"")</f>
        <v/>
      </c>
      <c r="K371" s="23" t="str">
        <f>IFERROR(VLOOKUP(K369,祝日一覧!$A:$C,3,FALSE),"")</f>
        <v/>
      </c>
      <c r="L371" s="23" t="str">
        <f>IFERROR(VLOOKUP(L369,祝日一覧!$A:$C,3,FALSE),"")</f>
        <v/>
      </c>
      <c r="M371" s="23" t="str">
        <f>IFERROR(VLOOKUP(M369,祝日一覧!$A:$C,3,FALSE),"")</f>
        <v/>
      </c>
      <c r="N371" s="23" t="str">
        <f>IFERROR(VLOOKUP(N369,祝日一覧!$A:$C,3,FALSE),"")</f>
        <v>スポーツの日</v>
      </c>
      <c r="O371" s="23" t="str">
        <f>IFERROR(VLOOKUP(O369,祝日一覧!$A:$C,3,FALSE),"")</f>
        <v/>
      </c>
      <c r="P371" s="23" t="str">
        <f>IFERROR(VLOOKUP(P369,祝日一覧!$A:$C,3,FALSE),"")</f>
        <v/>
      </c>
      <c r="Q371" s="23" t="str">
        <f>IFERROR(VLOOKUP(Q369,祝日一覧!$A:$C,3,FALSE),"")</f>
        <v/>
      </c>
      <c r="R371" s="23" t="str">
        <f>IFERROR(VLOOKUP(R369,祝日一覧!$A:$C,3,FALSE),"")</f>
        <v/>
      </c>
      <c r="S371" s="23" t="str">
        <f>IFERROR(VLOOKUP(S369,祝日一覧!$A:$C,3,FALSE),"")</f>
        <v/>
      </c>
      <c r="T371" s="23" t="str">
        <f>IFERROR(VLOOKUP(T369,祝日一覧!$A:$C,3,FALSE),"")</f>
        <v/>
      </c>
      <c r="U371" s="23" t="str">
        <f>IFERROR(VLOOKUP(U369,祝日一覧!$A:$C,3,FALSE),"")</f>
        <v/>
      </c>
      <c r="V371" s="23" t="str">
        <f>IFERROR(VLOOKUP(V369,祝日一覧!$A:$C,3,FALSE),"")</f>
        <v/>
      </c>
      <c r="W371" s="23" t="str">
        <f>IFERROR(VLOOKUP(W369,祝日一覧!$A:$C,3,FALSE),"")</f>
        <v/>
      </c>
      <c r="X371" s="23" t="str">
        <f>IFERROR(VLOOKUP(X369,祝日一覧!$A:$C,3,FALSE),"")</f>
        <v/>
      </c>
      <c r="Y371" s="23" t="str">
        <f>IFERROR(VLOOKUP(Y369,祝日一覧!$A:$C,3,FALSE),"")</f>
        <v/>
      </c>
      <c r="Z371" s="23" t="str">
        <f>IFERROR(VLOOKUP(Z369,祝日一覧!$A:$C,3,FALSE),"")</f>
        <v/>
      </c>
      <c r="AA371" s="23" t="str">
        <f>IFERROR(VLOOKUP(AA369,祝日一覧!$A:$C,3,FALSE),"")</f>
        <v/>
      </c>
      <c r="AB371" s="23" t="str">
        <f>IFERROR(VLOOKUP(AB369,祝日一覧!$A:$C,3,FALSE),"")</f>
        <v/>
      </c>
      <c r="AC371" s="23" t="str">
        <f>IFERROR(VLOOKUP(AC369,祝日一覧!$A:$C,3,FALSE),"")</f>
        <v/>
      </c>
      <c r="AD371" s="23" t="str">
        <f>IFERROR(VLOOKUP(AD369,祝日一覧!$A:$C,3,FALSE),"")</f>
        <v/>
      </c>
      <c r="AE371" s="23" t="str">
        <f>IFERROR(VLOOKUP(AE369,祝日一覧!$A:$C,3,FALSE),"")</f>
        <v/>
      </c>
      <c r="AF371" s="23" t="str">
        <f>IFERROR(VLOOKUP(AF369,祝日一覧!$A:$C,3,FALSE),"")</f>
        <v/>
      </c>
      <c r="AG371" s="71" t="str">
        <f>IFERROR(VLOOKUP(AG369,祝日一覧!$A:$C,3,FALSE),"")</f>
        <v/>
      </c>
      <c r="AH371" s="81"/>
      <c r="AI371" s="98"/>
      <c r="AJ371" s="112"/>
      <c r="AK371" s="116"/>
      <c r="AL371" s="141"/>
      <c r="AM371" s="154"/>
      <c r="AN371" s="168"/>
      <c r="AO371" s="172"/>
      <c r="AP371" s="172"/>
      <c r="AQ371" s="188"/>
      <c r="AR371" s="194"/>
      <c r="AS371" s="3"/>
    </row>
    <row r="372" spans="1:45" s="3" customFormat="1" ht="20.100000000000001" hidden="1" customHeight="1" outlineLevel="1">
      <c r="A372" s="3"/>
      <c r="B372" s="1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72"/>
      <c r="AH372" s="82"/>
      <c r="AI372" s="99"/>
      <c r="AJ372" s="108" t="e">
        <f>AVERAGE(AJ373:AJ378)</f>
        <v>#DIV/0!</v>
      </c>
      <c r="AK372" s="117" t="e">
        <f>IF(AJ372&gt;=0.285,"達成","未")</f>
        <v>#DIV/0!</v>
      </c>
      <c r="AL372" s="128"/>
      <c r="AM372" s="147">
        <f>AVERAGE(AM373:AM377)</f>
        <v>0.32700421940928265</v>
      </c>
      <c r="AN372" s="165" t="s">
        <v>47</v>
      </c>
      <c r="AO372" s="175" t="s">
        <v>74</v>
      </c>
      <c r="AP372" s="184" t="s">
        <v>64</v>
      </c>
      <c r="AQ372" s="192" t="s">
        <v>62</v>
      </c>
      <c r="AR372" s="192" t="s">
        <v>63</v>
      </c>
      <c r="AS372" s="199" t="s">
        <v>73</v>
      </c>
    </row>
    <row r="373" spans="1:45" s="3" customFormat="1" ht="20.100000000000001" hidden="1" customHeight="1" outlineLevel="1">
      <c r="A373" s="3"/>
      <c r="B373" s="14" t="str">
        <f>IF($R$5&lt;&gt;"",$R$5,"-")</f>
        <v>松江　氏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69"/>
      <c r="AH373" s="84" t="str">
        <f t="shared" ref="AH373:AH378" si="356">IF(B373="-",B373,"手入力")</f>
        <v>手入力</v>
      </c>
      <c r="AI373" s="96">
        <f t="shared" ref="AI373:AI378" si="357">AQ373</f>
        <v>0</v>
      </c>
      <c r="AJ373" s="111" t="str">
        <f t="shared" ref="AJ373:AJ378" si="358">IFERROR(AI373/AO373,"")</f>
        <v/>
      </c>
      <c r="AK373" s="124" t="str">
        <f t="shared" ref="AK373:AK378" si="359">IFERROR(IF(B373="-",B373,IF(AI373/AO373&gt;=0.285,"達成","未")),"-")</f>
        <v>-</v>
      </c>
      <c r="AL373" s="130">
        <f t="shared" ref="AL373:AL378" si="360">AR373</f>
        <v>52</v>
      </c>
      <c r="AM373" s="150">
        <f t="shared" ref="AM373:AM378" si="361">IFERROR(AL373/AP373,"")</f>
        <v>0.32911392405063289</v>
      </c>
      <c r="AN373" s="163">
        <f>COUNT(C369:AG369)</f>
        <v>31</v>
      </c>
      <c r="AO373" s="173">
        <f t="shared" ref="AO373:AO378" si="362">IF(OR(B373="-",B373=""),0,IFERROR(AN373-AH373,))</f>
        <v>0</v>
      </c>
      <c r="AP373" s="173">
        <f t="shared" ref="AP373:AP378" si="363">AO373+AP361</f>
        <v>158</v>
      </c>
      <c r="AQ373" s="172">
        <f t="shared" ref="AQ373:AQ378" si="364">COUNTIF(C373:AG373,"○")</f>
        <v>0</v>
      </c>
      <c r="AR373" s="172">
        <f t="shared" ref="AR373:AR378" si="365">AR361+AQ373</f>
        <v>52</v>
      </c>
      <c r="AS373" s="200">
        <f>IF(AS374&gt;=1,0,IF(SUM(AO373:AO378)=0,1,IF(AK372="達成",1,0)))</f>
        <v>0</v>
      </c>
    </row>
    <row r="374" spans="1:45" s="3" customFormat="1" ht="20.100000000000001" hidden="1" customHeight="1" outlineLevel="1">
      <c r="A374" s="3"/>
      <c r="B374" s="15" t="str">
        <f>IF($S$5&lt;&gt;"",$S$5,"-")</f>
        <v>大田　氏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55"/>
      <c r="AH374" s="78" t="str">
        <f t="shared" si="356"/>
        <v>手入力</v>
      </c>
      <c r="AI374" s="97">
        <f t="shared" si="357"/>
        <v>0</v>
      </c>
      <c r="AJ374" s="109" t="str">
        <f t="shared" si="358"/>
        <v/>
      </c>
      <c r="AK374" s="119" t="str">
        <f t="shared" si="359"/>
        <v>-</v>
      </c>
      <c r="AL374" s="131">
        <f t="shared" si="360"/>
        <v>51</v>
      </c>
      <c r="AM374" s="149">
        <f t="shared" si="361"/>
        <v>0.32278481012658228</v>
      </c>
      <c r="AN374" s="163">
        <f>COUNT(C369:AG369)</f>
        <v>31</v>
      </c>
      <c r="AO374" s="173">
        <f t="shared" si="362"/>
        <v>0</v>
      </c>
      <c r="AP374" s="173">
        <f t="shared" si="363"/>
        <v>158</v>
      </c>
      <c r="AQ374" s="173">
        <f t="shared" si="364"/>
        <v>0</v>
      </c>
      <c r="AR374" s="173">
        <f t="shared" si="365"/>
        <v>51</v>
      </c>
      <c r="AS374" s="3">
        <f>COUNTIF(AH373:AH378,"手入力")</f>
        <v>3</v>
      </c>
    </row>
    <row r="375" spans="1:45" s="3" customFormat="1" ht="20.100000000000001" hidden="1" customHeight="1" outlineLevel="1">
      <c r="A375" s="3"/>
      <c r="B375" s="15" t="str">
        <f>IF($T$5&lt;&gt;"",$T$5,"-")</f>
        <v>浜田　氏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55"/>
      <c r="AH375" s="78" t="str">
        <f t="shared" si="356"/>
        <v>手入力</v>
      </c>
      <c r="AI375" s="97">
        <f t="shared" si="357"/>
        <v>0</v>
      </c>
      <c r="AJ375" s="109" t="str">
        <f t="shared" si="358"/>
        <v/>
      </c>
      <c r="AK375" s="119" t="str">
        <f t="shared" si="359"/>
        <v>-</v>
      </c>
      <c r="AL375" s="131">
        <f t="shared" si="360"/>
        <v>52</v>
      </c>
      <c r="AM375" s="149">
        <f t="shared" si="361"/>
        <v>0.32911392405063289</v>
      </c>
      <c r="AN375" s="163">
        <f>COUNT(C369:AG369)</f>
        <v>31</v>
      </c>
      <c r="AO375" s="173">
        <f t="shared" si="362"/>
        <v>0</v>
      </c>
      <c r="AP375" s="173">
        <f t="shared" si="363"/>
        <v>158</v>
      </c>
      <c r="AQ375" s="173">
        <f t="shared" si="364"/>
        <v>0</v>
      </c>
      <c r="AR375" s="173">
        <f t="shared" si="365"/>
        <v>52</v>
      </c>
      <c r="AS375" s="3"/>
    </row>
    <row r="376" spans="1:45" s="3" customFormat="1" ht="20.100000000000001" hidden="1" customHeight="1" outlineLevel="1">
      <c r="A376" s="3"/>
      <c r="B376" s="15" t="str">
        <f>IF($U$5&lt;&gt;"",$U$5,"-")</f>
        <v>-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55"/>
      <c r="AH376" s="78" t="str">
        <f t="shared" si="356"/>
        <v>-</v>
      </c>
      <c r="AI376" s="97">
        <f t="shared" si="357"/>
        <v>0</v>
      </c>
      <c r="AJ376" s="109" t="str">
        <f t="shared" si="358"/>
        <v/>
      </c>
      <c r="AK376" s="119" t="str">
        <f t="shared" si="359"/>
        <v>-</v>
      </c>
      <c r="AL376" s="131">
        <f t="shared" si="360"/>
        <v>0</v>
      </c>
      <c r="AM376" s="149" t="str">
        <f t="shared" si="361"/>
        <v/>
      </c>
      <c r="AN376" s="163">
        <f>COUNT(C369:AG369)</f>
        <v>31</v>
      </c>
      <c r="AO376" s="173">
        <f t="shared" si="362"/>
        <v>0</v>
      </c>
      <c r="AP376" s="173">
        <f t="shared" si="363"/>
        <v>0</v>
      </c>
      <c r="AQ376" s="173">
        <f t="shared" si="364"/>
        <v>0</v>
      </c>
      <c r="AR376" s="173">
        <f t="shared" si="365"/>
        <v>0</v>
      </c>
      <c r="AS376" s="3"/>
    </row>
    <row r="377" spans="1:45" s="3" customFormat="1" ht="20.100000000000001" hidden="1" customHeight="1" outlineLevel="1">
      <c r="A377" s="3"/>
      <c r="B377" s="15" t="str">
        <f>IF($V$5&lt;&gt;"",$V$5,"-")</f>
        <v>-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55"/>
      <c r="AH377" s="78" t="str">
        <f t="shared" si="356"/>
        <v>-</v>
      </c>
      <c r="AI377" s="97">
        <f t="shared" si="357"/>
        <v>0</v>
      </c>
      <c r="AJ377" s="109" t="str">
        <f t="shared" si="358"/>
        <v/>
      </c>
      <c r="AK377" s="119" t="str">
        <f t="shared" si="359"/>
        <v>-</v>
      </c>
      <c r="AL377" s="131">
        <f t="shared" si="360"/>
        <v>0</v>
      </c>
      <c r="AM377" s="149" t="str">
        <f t="shared" si="361"/>
        <v/>
      </c>
      <c r="AN377" s="163">
        <f>COUNT(C369:AG369)</f>
        <v>31</v>
      </c>
      <c r="AO377" s="173">
        <f t="shared" si="362"/>
        <v>0</v>
      </c>
      <c r="AP377" s="173">
        <f t="shared" si="363"/>
        <v>0</v>
      </c>
      <c r="AQ377" s="173">
        <f t="shared" si="364"/>
        <v>0</v>
      </c>
      <c r="AR377" s="173">
        <f t="shared" si="365"/>
        <v>0</v>
      </c>
      <c r="AS377" s="3"/>
    </row>
    <row r="378" spans="1:45" s="3" customFormat="1" ht="20.100000000000001" hidden="1" customHeight="1" outlineLevel="1">
      <c r="A378" s="3"/>
      <c r="B378" s="16" t="str">
        <f>IF($W$5&lt;&gt;"",$W$5,"-")</f>
        <v>-</v>
      </c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70"/>
      <c r="AH378" s="79" t="str">
        <f t="shared" si="356"/>
        <v>-</v>
      </c>
      <c r="AI378" s="99">
        <f t="shared" si="357"/>
        <v>0</v>
      </c>
      <c r="AJ378" s="108" t="str">
        <f t="shared" si="358"/>
        <v/>
      </c>
      <c r="AK378" s="117" t="str">
        <f t="shared" si="359"/>
        <v>-</v>
      </c>
      <c r="AL378" s="133">
        <f t="shared" si="360"/>
        <v>0</v>
      </c>
      <c r="AM378" s="147" t="str">
        <f t="shared" si="361"/>
        <v/>
      </c>
      <c r="AN378" s="163">
        <f>COUNT(C369:AG369)</f>
        <v>31</v>
      </c>
      <c r="AO378" s="173">
        <f t="shared" si="362"/>
        <v>0</v>
      </c>
      <c r="AP378" s="173">
        <f t="shared" si="363"/>
        <v>0</v>
      </c>
      <c r="AQ378" s="173">
        <f t="shared" si="364"/>
        <v>0</v>
      </c>
      <c r="AR378" s="173">
        <f t="shared" si="365"/>
        <v>0</v>
      </c>
      <c r="AS378" s="3"/>
    </row>
    <row r="379" spans="1:45" ht="14.25" hidden="1" outlineLevel="1">
      <c r="AR379" s="4"/>
    </row>
    <row r="380" spans="1:45" s="3" customFormat="1" ht="12.95" hidden="1" customHeight="1" outlineLevel="1">
      <c r="A380" s="1"/>
      <c r="B380" s="10" t="s">
        <v>6</v>
      </c>
      <c r="C380" s="20">
        <f>DATE(YEAR(C368),MONTH(C368)+1,DAY(C368))</f>
        <v>46327</v>
      </c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80" t="s">
        <v>31</v>
      </c>
      <c r="AI380" s="96" t="s">
        <v>20</v>
      </c>
      <c r="AJ380" s="105"/>
      <c r="AK380" s="114"/>
      <c r="AL380" s="138" t="s">
        <v>15</v>
      </c>
      <c r="AM380" s="151"/>
      <c r="AN380" s="167" t="s">
        <v>30</v>
      </c>
      <c r="AO380" s="171" t="s">
        <v>33</v>
      </c>
      <c r="AP380" s="181" t="s">
        <v>1</v>
      </c>
      <c r="AQ380" s="187"/>
      <c r="AR380" s="159"/>
      <c r="AS380" s="3"/>
    </row>
    <row r="381" spans="1:45" s="3" customFormat="1" ht="12.95" hidden="1" customHeight="1" outlineLevel="1">
      <c r="A381" s="1"/>
      <c r="B381" s="11" t="s">
        <v>9</v>
      </c>
      <c r="C381" s="21">
        <f>DATE(YEAR(C380),MONTH(C380),DAY(C380))</f>
        <v>46327</v>
      </c>
      <c r="D381" s="21">
        <f t="shared" ref="D381:AG381" si="366">IF(MONTH(DATE(YEAR(C381),MONTH(C381),DAY(C381)+1))=MONTH($C380),DATE(YEAR(C381),MONTH(C381),DAY(C381)+1),"")</f>
        <v>46328</v>
      </c>
      <c r="E381" s="21">
        <f t="shared" si="366"/>
        <v>46329</v>
      </c>
      <c r="F381" s="32">
        <f t="shared" si="366"/>
        <v>46330</v>
      </c>
      <c r="G381" s="21">
        <f t="shared" si="366"/>
        <v>46331</v>
      </c>
      <c r="H381" s="21">
        <f t="shared" si="366"/>
        <v>46332</v>
      </c>
      <c r="I381" s="21">
        <f t="shared" si="366"/>
        <v>46333</v>
      </c>
      <c r="J381" s="21">
        <f t="shared" si="366"/>
        <v>46334</v>
      </c>
      <c r="K381" s="21">
        <f t="shared" si="366"/>
        <v>46335</v>
      </c>
      <c r="L381" s="21">
        <f t="shared" si="366"/>
        <v>46336</v>
      </c>
      <c r="M381" s="21">
        <f t="shared" si="366"/>
        <v>46337</v>
      </c>
      <c r="N381" s="21">
        <f t="shared" si="366"/>
        <v>46338</v>
      </c>
      <c r="O381" s="21">
        <f t="shared" si="366"/>
        <v>46339</v>
      </c>
      <c r="P381" s="21">
        <f t="shared" si="366"/>
        <v>46340</v>
      </c>
      <c r="Q381" s="21">
        <f t="shared" si="366"/>
        <v>46341</v>
      </c>
      <c r="R381" s="21">
        <f t="shared" si="366"/>
        <v>46342</v>
      </c>
      <c r="S381" s="21">
        <f t="shared" si="366"/>
        <v>46343</v>
      </c>
      <c r="T381" s="21">
        <f t="shared" si="366"/>
        <v>46344</v>
      </c>
      <c r="U381" s="21">
        <f t="shared" si="366"/>
        <v>46345</v>
      </c>
      <c r="V381" s="21">
        <f t="shared" si="366"/>
        <v>46346</v>
      </c>
      <c r="W381" s="21">
        <f t="shared" si="366"/>
        <v>46347</v>
      </c>
      <c r="X381" s="21">
        <f t="shared" si="366"/>
        <v>46348</v>
      </c>
      <c r="Y381" s="21">
        <f t="shared" si="366"/>
        <v>46349</v>
      </c>
      <c r="Z381" s="21">
        <f t="shared" si="366"/>
        <v>46350</v>
      </c>
      <c r="AA381" s="21">
        <f t="shared" si="366"/>
        <v>46351</v>
      </c>
      <c r="AB381" s="21">
        <f t="shared" si="366"/>
        <v>46352</v>
      </c>
      <c r="AC381" s="21">
        <f t="shared" si="366"/>
        <v>46353</v>
      </c>
      <c r="AD381" s="21">
        <f t="shared" si="366"/>
        <v>46354</v>
      </c>
      <c r="AE381" s="21">
        <f t="shared" si="366"/>
        <v>46355</v>
      </c>
      <c r="AF381" s="21">
        <f t="shared" si="366"/>
        <v>46356</v>
      </c>
      <c r="AG381" s="67" t="str">
        <f t="shared" si="366"/>
        <v/>
      </c>
      <c r="AH381" s="81"/>
      <c r="AI381" s="97"/>
      <c r="AJ381" s="106"/>
      <c r="AK381" s="115"/>
      <c r="AL381" s="139"/>
      <c r="AM381" s="152"/>
      <c r="AN381" s="168"/>
      <c r="AO381" s="172"/>
      <c r="AP381" s="182"/>
      <c r="AQ381" s="187"/>
      <c r="AR381" s="159"/>
      <c r="AS381" s="3"/>
    </row>
    <row r="382" spans="1:45" s="3" customFormat="1" ht="12.95" hidden="1" customHeight="1" outlineLevel="1">
      <c r="A382" s="1"/>
      <c r="B382" s="11" t="s">
        <v>3</v>
      </c>
      <c r="C382" s="22" t="str">
        <f t="shared" ref="C382:AG382" si="367">TEXT(C381,"aaa")</f>
        <v>日</v>
      </c>
      <c r="D382" s="22" t="str">
        <f t="shared" si="367"/>
        <v>月</v>
      </c>
      <c r="E382" s="22" t="str">
        <f t="shared" si="367"/>
        <v>火</v>
      </c>
      <c r="F382" s="33" t="str">
        <f t="shared" si="367"/>
        <v>水</v>
      </c>
      <c r="G382" s="22" t="str">
        <f t="shared" si="367"/>
        <v>木</v>
      </c>
      <c r="H382" s="22" t="str">
        <f t="shared" si="367"/>
        <v>金</v>
      </c>
      <c r="I382" s="22" t="str">
        <f t="shared" si="367"/>
        <v>土</v>
      </c>
      <c r="J382" s="22" t="str">
        <f t="shared" si="367"/>
        <v>日</v>
      </c>
      <c r="K382" s="22" t="str">
        <f t="shared" si="367"/>
        <v>月</v>
      </c>
      <c r="L382" s="22" t="str">
        <f t="shared" si="367"/>
        <v>火</v>
      </c>
      <c r="M382" s="22" t="str">
        <f t="shared" si="367"/>
        <v>水</v>
      </c>
      <c r="N382" s="22" t="str">
        <f t="shared" si="367"/>
        <v>木</v>
      </c>
      <c r="O382" s="22" t="str">
        <f t="shared" si="367"/>
        <v>金</v>
      </c>
      <c r="P382" s="22" t="str">
        <f t="shared" si="367"/>
        <v>土</v>
      </c>
      <c r="Q382" s="22" t="str">
        <f t="shared" si="367"/>
        <v>日</v>
      </c>
      <c r="R382" s="22" t="str">
        <f t="shared" si="367"/>
        <v>月</v>
      </c>
      <c r="S382" s="22" t="str">
        <f t="shared" si="367"/>
        <v>火</v>
      </c>
      <c r="T382" s="22" t="str">
        <f t="shared" si="367"/>
        <v>水</v>
      </c>
      <c r="U382" s="22" t="str">
        <f t="shared" si="367"/>
        <v>木</v>
      </c>
      <c r="V382" s="22" t="str">
        <f t="shared" si="367"/>
        <v>金</v>
      </c>
      <c r="W382" s="22" t="str">
        <f t="shared" si="367"/>
        <v>土</v>
      </c>
      <c r="X382" s="22" t="str">
        <f t="shared" si="367"/>
        <v>日</v>
      </c>
      <c r="Y382" s="22" t="str">
        <f t="shared" si="367"/>
        <v>月</v>
      </c>
      <c r="Z382" s="22" t="str">
        <f t="shared" si="367"/>
        <v>火</v>
      </c>
      <c r="AA382" s="22" t="str">
        <f t="shared" si="367"/>
        <v>水</v>
      </c>
      <c r="AB382" s="22" t="str">
        <f t="shared" si="367"/>
        <v>木</v>
      </c>
      <c r="AC382" s="22" t="str">
        <f t="shared" si="367"/>
        <v>金</v>
      </c>
      <c r="AD382" s="22" t="str">
        <f t="shared" si="367"/>
        <v>土</v>
      </c>
      <c r="AE382" s="22" t="str">
        <f t="shared" si="367"/>
        <v>日</v>
      </c>
      <c r="AF382" s="22" t="str">
        <f t="shared" si="367"/>
        <v>月</v>
      </c>
      <c r="AG382" s="55" t="str">
        <f t="shared" si="367"/>
        <v/>
      </c>
      <c r="AH382" s="81"/>
      <c r="AI382" s="98" t="s">
        <v>45</v>
      </c>
      <c r="AJ382" s="112" t="s">
        <v>19</v>
      </c>
      <c r="AK382" s="116" t="s">
        <v>58</v>
      </c>
      <c r="AL382" s="140" t="s">
        <v>45</v>
      </c>
      <c r="AM382" s="153" t="s">
        <v>22</v>
      </c>
      <c r="AN382" s="167">
        <f>COUNT(C381:AG381)</f>
        <v>30</v>
      </c>
      <c r="AO382" s="171">
        <f>AN382-AH382</f>
        <v>30</v>
      </c>
      <c r="AP382" s="171">
        <f>SUM(AO$8:AO384)</f>
        <v>1448</v>
      </c>
      <c r="AQ382" s="186"/>
      <c r="AR382" s="193"/>
      <c r="AS382" s="3"/>
    </row>
    <row r="383" spans="1:45" s="3" customFormat="1" ht="27" hidden="1" customHeight="1" outlineLevel="1">
      <c r="A383" s="5"/>
      <c r="B383" s="12" t="s">
        <v>11</v>
      </c>
      <c r="C383" s="23" t="str">
        <f>IFERROR(VLOOKUP(C381,祝日一覧!$A:$C,3,FALSE),"")</f>
        <v/>
      </c>
      <c r="D383" s="23" t="str">
        <f>IFERROR(VLOOKUP(D381,祝日一覧!$A:$C,3,FALSE),"")</f>
        <v/>
      </c>
      <c r="E383" s="23" t="str">
        <f>IFERROR(VLOOKUP(E381,祝日一覧!$A:$C,3,FALSE),"")</f>
        <v>文化の日</v>
      </c>
      <c r="F383" s="23" t="str">
        <f>IFERROR(VLOOKUP(F381,祝日一覧!$A:$C,3,FALSE),"")</f>
        <v/>
      </c>
      <c r="G383" s="23" t="str">
        <f>IFERROR(VLOOKUP(G381,祝日一覧!$A:$C,3,FALSE),"")</f>
        <v/>
      </c>
      <c r="H383" s="23" t="str">
        <f>IFERROR(VLOOKUP(H381,祝日一覧!$A:$C,3,FALSE),"")</f>
        <v/>
      </c>
      <c r="I383" s="23" t="str">
        <f>IFERROR(VLOOKUP(I381,祝日一覧!$A:$C,3,FALSE),"")</f>
        <v/>
      </c>
      <c r="J383" s="23" t="str">
        <f>IFERROR(VLOOKUP(J381,祝日一覧!$A:$C,3,FALSE),"")</f>
        <v/>
      </c>
      <c r="K383" s="23" t="str">
        <f>IFERROR(VLOOKUP(K381,祝日一覧!$A:$C,3,FALSE),"")</f>
        <v/>
      </c>
      <c r="L383" s="23" t="str">
        <f>IFERROR(VLOOKUP(L381,祝日一覧!$A:$C,3,FALSE),"")</f>
        <v/>
      </c>
      <c r="M383" s="23" t="str">
        <f>IFERROR(VLOOKUP(M381,祝日一覧!$A:$C,3,FALSE),"")</f>
        <v/>
      </c>
      <c r="N383" s="23" t="str">
        <f>IFERROR(VLOOKUP(N381,祝日一覧!$A:$C,3,FALSE),"")</f>
        <v/>
      </c>
      <c r="O383" s="23" t="str">
        <f>IFERROR(VLOOKUP(O381,祝日一覧!$A:$C,3,FALSE),"")</f>
        <v/>
      </c>
      <c r="P383" s="23" t="str">
        <f>IFERROR(VLOOKUP(P381,祝日一覧!$A:$C,3,FALSE),"")</f>
        <v/>
      </c>
      <c r="Q383" s="23" t="str">
        <f>IFERROR(VLOOKUP(Q381,祝日一覧!$A:$C,3,FALSE),"")</f>
        <v/>
      </c>
      <c r="R383" s="23" t="str">
        <f>IFERROR(VLOOKUP(R381,祝日一覧!$A:$C,3,FALSE),"")</f>
        <v/>
      </c>
      <c r="S383" s="23" t="str">
        <f>IFERROR(VLOOKUP(S381,祝日一覧!$A:$C,3,FALSE),"")</f>
        <v/>
      </c>
      <c r="T383" s="23" t="str">
        <f>IFERROR(VLOOKUP(T381,祝日一覧!$A:$C,3,FALSE),"")</f>
        <v/>
      </c>
      <c r="U383" s="23" t="str">
        <f>IFERROR(VLOOKUP(U381,祝日一覧!$A:$C,3,FALSE),"")</f>
        <v/>
      </c>
      <c r="V383" s="23" t="str">
        <f>IFERROR(VLOOKUP(V381,祝日一覧!$A:$C,3,FALSE),"")</f>
        <v/>
      </c>
      <c r="W383" s="23" t="str">
        <f>IFERROR(VLOOKUP(W381,祝日一覧!$A:$C,3,FALSE),"")</f>
        <v/>
      </c>
      <c r="X383" s="23" t="str">
        <f>IFERROR(VLOOKUP(X381,祝日一覧!$A:$C,3,FALSE),"")</f>
        <v/>
      </c>
      <c r="Y383" s="23" t="str">
        <f>IFERROR(VLOOKUP(Y381,祝日一覧!$A:$C,3,FALSE),"")</f>
        <v>勤労感謝の日</v>
      </c>
      <c r="Z383" s="23" t="str">
        <f>IFERROR(VLOOKUP(Z381,祝日一覧!$A:$C,3,FALSE),"")</f>
        <v/>
      </c>
      <c r="AA383" s="23" t="str">
        <f>IFERROR(VLOOKUP(AA381,祝日一覧!$A:$C,3,FALSE),"")</f>
        <v/>
      </c>
      <c r="AB383" s="23" t="str">
        <f>IFERROR(VLOOKUP(AB381,祝日一覧!$A:$C,3,FALSE),"")</f>
        <v/>
      </c>
      <c r="AC383" s="23" t="str">
        <f>IFERROR(VLOOKUP(AC381,祝日一覧!$A:$C,3,FALSE),"")</f>
        <v/>
      </c>
      <c r="AD383" s="23" t="str">
        <f>IFERROR(VLOOKUP(AD381,祝日一覧!$A:$C,3,FALSE),"")</f>
        <v/>
      </c>
      <c r="AE383" s="23" t="str">
        <f>IFERROR(VLOOKUP(AE381,祝日一覧!$A:$C,3,FALSE),"")</f>
        <v/>
      </c>
      <c r="AF383" s="23" t="str">
        <f>IFERROR(VLOOKUP(AF381,祝日一覧!$A:$C,3,FALSE),"")</f>
        <v/>
      </c>
      <c r="AG383" s="71" t="str">
        <f>IFERROR(VLOOKUP(AG381,祝日一覧!$A:$C,3,FALSE),"")</f>
        <v/>
      </c>
      <c r="AH383" s="81"/>
      <c r="AI383" s="98"/>
      <c r="AJ383" s="112"/>
      <c r="AK383" s="116"/>
      <c r="AL383" s="141"/>
      <c r="AM383" s="154"/>
      <c r="AN383" s="168"/>
      <c r="AO383" s="172"/>
      <c r="AP383" s="172"/>
      <c r="AQ383" s="188"/>
      <c r="AR383" s="194"/>
      <c r="AS383" s="3"/>
    </row>
    <row r="384" spans="1:45" s="3" customFormat="1" ht="20.100000000000001" hidden="1" customHeight="1" outlineLevel="1">
      <c r="A384" s="3"/>
      <c r="B384" s="1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72"/>
      <c r="AH384" s="82"/>
      <c r="AI384" s="99"/>
      <c r="AJ384" s="108" t="e">
        <f>AVERAGE(AJ385:AJ390)</f>
        <v>#DIV/0!</v>
      </c>
      <c r="AK384" s="117" t="e">
        <f>IF(AJ384&gt;=0.285,"達成","未")</f>
        <v>#DIV/0!</v>
      </c>
      <c r="AL384" s="128"/>
      <c r="AM384" s="147">
        <f>AVERAGE(AM385:AM389)</f>
        <v>0.32700421940928265</v>
      </c>
      <c r="AN384" s="165" t="s">
        <v>47</v>
      </c>
      <c r="AO384" s="175" t="s">
        <v>74</v>
      </c>
      <c r="AP384" s="184" t="s">
        <v>64</v>
      </c>
      <c r="AQ384" s="192" t="s">
        <v>62</v>
      </c>
      <c r="AR384" s="192" t="s">
        <v>63</v>
      </c>
      <c r="AS384" s="199" t="s">
        <v>73</v>
      </c>
    </row>
    <row r="385" spans="1:45" s="3" customFormat="1" ht="20.100000000000001" hidden="1" customHeight="1" outlineLevel="1">
      <c r="A385" s="3"/>
      <c r="B385" s="14" t="str">
        <f>IF($R$5&lt;&gt;"",$R$5,"-")</f>
        <v>松江　氏</v>
      </c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69"/>
      <c r="AH385" s="84" t="str">
        <f t="shared" ref="AH385:AH390" si="368">IF(B385="-",B385,"手入力")</f>
        <v>手入力</v>
      </c>
      <c r="AI385" s="96">
        <f t="shared" ref="AI385:AI390" si="369">AQ385</f>
        <v>0</v>
      </c>
      <c r="AJ385" s="111" t="str">
        <f t="shared" ref="AJ385:AJ390" si="370">IFERROR(AI385/AO385,"")</f>
        <v/>
      </c>
      <c r="AK385" s="124" t="str">
        <f t="shared" ref="AK385:AK390" si="371">IFERROR(IF(B385="-",B385,IF(AI385/AO385&gt;=0.285,"達成","未")),"-")</f>
        <v>-</v>
      </c>
      <c r="AL385" s="130">
        <f t="shared" ref="AL385:AL390" si="372">AR385</f>
        <v>52</v>
      </c>
      <c r="AM385" s="150">
        <f t="shared" ref="AM385:AM390" si="373">IFERROR(AL385/AP385,"")</f>
        <v>0.32911392405063289</v>
      </c>
      <c r="AN385" s="163">
        <f>COUNT(C381:AG381)</f>
        <v>30</v>
      </c>
      <c r="AO385" s="173">
        <f t="shared" ref="AO385:AO390" si="374">IF(OR(B385="-",B385=""),0,IFERROR(AN385-AH385,))</f>
        <v>0</v>
      </c>
      <c r="AP385" s="173">
        <f t="shared" ref="AP385:AP390" si="375">AO385+AP373</f>
        <v>158</v>
      </c>
      <c r="AQ385" s="172">
        <f t="shared" ref="AQ385:AQ390" si="376">COUNTIF(C385:AG385,"○")</f>
        <v>0</v>
      </c>
      <c r="AR385" s="172">
        <f t="shared" ref="AR385:AR390" si="377">AR373+AQ385</f>
        <v>52</v>
      </c>
      <c r="AS385" s="200">
        <f>IF(AS386&gt;=1,0,IF(SUM(AO385:AO390)=0,1,IF(AK384="達成",1,0)))</f>
        <v>0</v>
      </c>
    </row>
    <row r="386" spans="1:45" s="3" customFormat="1" ht="20.100000000000001" hidden="1" customHeight="1" outlineLevel="1">
      <c r="A386" s="3"/>
      <c r="B386" s="15" t="str">
        <f>IF($S$5&lt;&gt;"",$S$5,"-")</f>
        <v>大田　氏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55"/>
      <c r="AH386" s="78" t="str">
        <f t="shared" si="368"/>
        <v>手入力</v>
      </c>
      <c r="AI386" s="97">
        <f t="shared" si="369"/>
        <v>0</v>
      </c>
      <c r="AJ386" s="109" t="str">
        <f t="shared" si="370"/>
        <v/>
      </c>
      <c r="AK386" s="119" t="str">
        <f t="shared" si="371"/>
        <v>-</v>
      </c>
      <c r="AL386" s="131">
        <f t="shared" si="372"/>
        <v>51</v>
      </c>
      <c r="AM386" s="149">
        <f t="shared" si="373"/>
        <v>0.32278481012658228</v>
      </c>
      <c r="AN386" s="163">
        <f>COUNT(C381:AG381)</f>
        <v>30</v>
      </c>
      <c r="AO386" s="173">
        <f t="shared" si="374"/>
        <v>0</v>
      </c>
      <c r="AP386" s="173">
        <f t="shared" si="375"/>
        <v>158</v>
      </c>
      <c r="AQ386" s="173">
        <f t="shared" si="376"/>
        <v>0</v>
      </c>
      <c r="AR386" s="173">
        <f t="shared" si="377"/>
        <v>51</v>
      </c>
      <c r="AS386" s="3">
        <f>COUNTIF(AH385:AH390,"手入力")</f>
        <v>3</v>
      </c>
    </row>
    <row r="387" spans="1:45" s="3" customFormat="1" ht="20.100000000000001" hidden="1" customHeight="1" outlineLevel="1">
      <c r="A387" s="3"/>
      <c r="B387" s="15" t="str">
        <f>IF($T$5&lt;&gt;"",$T$5,"-")</f>
        <v>浜田　氏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55"/>
      <c r="AH387" s="78" t="str">
        <f t="shared" si="368"/>
        <v>手入力</v>
      </c>
      <c r="AI387" s="97">
        <f t="shared" si="369"/>
        <v>0</v>
      </c>
      <c r="AJ387" s="109" t="str">
        <f t="shared" si="370"/>
        <v/>
      </c>
      <c r="AK387" s="119" t="str">
        <f t="shared" si="371"/>
        <v>-</v>
      </c>
      <c r="AL387" s="131">
        <f t="shared" si="372"/>
        <v>52</v>
      </c>
      <c r="AM387" s="149">
        <f t="shared" si="373"/>
        <v>0.32911392405063289</v>
      </c>
      <c r="AN387" s="163">
        <f>COUNT(C381:AG381)</f>
        <v>30</v>
      </c>
      <c r="AO387" s="173">
        <f t="shared" si="374"/>
        <v>0</v>
      </c>
      <c r="AP387" s="173">
        <f t="shared" si="375"/>
        <v>158</v>
      </c>
      <c r="AQ387" s="173">
        <f t="shared" si="376"/>
        <v>0</v>
      </c>
      <c r="AR387" s="173">
        <f t="shared" si="377"/>
        <v>52</v>
      </c>
      <c r="AS387" s="3"/>
    </row>
    <row r="388" spans="1:45" s="3" customFormat="1" ht="20.100000000000001" hidden="1" customHeight="1" outlineLevel="1">
      <c r="A388" s="3"/>
      <c r="B388" s="15" t="str">
        <f>IF($U$5&lt;&gt;"",$U$5,"-")</f>
        <v>-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55"/>
      <c r="AH388" s="78" t="str">
        <f t="shared" si="368"/>
        <v>-</v>
      </c>
      <c r="AI388" s="97">
        <f t="shared" si="369"/>
        <v>0</v>
      </c>
      <c r="AJ388" s="109" t="str">
        <f t="shared" si="370"/>
        <v/>
      </c>
      <c r="AK388" s="119" t="str">
        <f t="shared" si="371"/>
        <v>-</v>
      </c>
      <c r="AL388" s="131">
        <f t="shared" si="372"/>
        <v>0</v>
      </c>
      <c r="AM388" s="149" t="str">
        <f t="shared" si="373"/>
        <v/>
      </c>
      <c r="AN388" s="163">
        <f>COUNT(C381:AG381)</f>
        <v>30</v>
      </c>
      <c r="AO388" s="173">
        <f t="shared" si="374"/>
        <v>0</v>
      </c>
      <c r="AP388" s="173">
        <f t="shared" si="375"/>
        <v>0</v>
      </c>
      <c r="AQ388" s="173">
        <f t="shared" si="376"/>
        <v>0</v>
      </c>
      <c r="AR388" s="173">
        <f t="shared" si="377"/>
        <v>0</v>
      </c>
      <c r="AS388" s="3"/>
    </row>
    <row r="389" spans="1:45" s="3" customFormat="1" ht="20.100000000000001" hidden="1" customHeight="1" outlineLevel="1">
      <c r="A389" s="3"/>
      <c r="B389" s="15" t="str">
        <f>IF($V$5&lt;&gt;"",$V$5,"-")</f>
        <v>-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55"/>
      <c r="AH389" s="78" t="str">
        <f t="shared" si="368"/>
        <v>-</v>
      </c>
      <c r="AI389" s="97">
        <f t="shared" si="369"/>
        <v>0</v>
      </c>
      <c r="AJ389" s="109" t="str">
        <f t="shared" si="370"/>
        <v/>
      </c>
      <c r="AK389" s="119" t="str">
        <f t="shared" si="371"/>
        <v>-</v>
      </c>
      <c r="AL389" s="131">
        <f t="shared" si="372"/>
        <v>0</v>
      </c>
      <c r="AM389" s="149" t="str">
        <f t="shared" si="373"/>
        <v/>
      </c>
      <c r="AN389" s="163">
        <f>COUNT(C381:AG381)</f>
        <v>30</v>
      </c>
      <c r="AO389" s="173">
        <f t="shared" si="374"/>
        <v>0</v>
      </c>
      <c r="AP389" s="173">
        <f t="shared" si="375"/>
        <v>0</v>
      </c>
      <c r="AQ389" s="173">
        <f t="shared" si="376"/>
        <v>0</v>
      </c>
      <c r="AR389" s="173">
        <f t="shared" si="377"/>
        <v>0</v>
      </c>
      <c r="AS389" s="3"/>
    </row>
    <row r="390" spans="1:45" s="3" customFormat="1" ht="20.100000000000001" hidden="1" customHeight="1" outlineLevel="1">
      <c r="A390" s="3"/>
      <c r="B390" s="16" t="str">
        <f>IF($W$5&lt;&gt;"",$W$5,"-")</f>
        <v>-</v>
      </c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70"/>
      <c r="AH390" s="79" t="str">
        <f t="shared" si="368"/>
        <v>-</v>
      </c>
      <c r="AI390" s="99">
        <f t="shared" si="369"/>
        <v>0</v>
      </c>
      <c r="AJ390" s="108" t="str">
        <f t="shared" si="370"/>
        <v/>
      </c>
      <c r="AK390" s="117" t="str">
        <f t="shared" si="371"/>
        <v>-</v>
      </c>
      <c r="AL390" s="133">
        <f t="shared" si="372"/>
        <v>0</v>
      </c>
      <c r="AM390" s="147" t="str">
        <f t="shared" si="373"/>
        <v/>
      </c>
      <c r="AN390" s="163">
        <f>COUNT(C381:AG381)</f>
        <v>30</v>
      </c>
      <c r="AO390" s="173">
        <f t="shared" si="374"/>
        <v>0</v>
      </c>
      <c r="AP390" s="173">
        <f t="shared" si="375"/>
        <v>0</v>
      </c>
      <c r="AQ390" s="173">
        <f t="shared" si="376"/>
        <v>0</v>
      </c>
      <c r="AR390" s="173">
        <f t="shared" si="377"/>
        <v>0</v>
      </c>
      <c r="AS390" s="3"/>
    </row>
    <row r="391" spans="1:45" ht="14.25" hidden="1" outlineLevel="1">
      <c r="AR391" s="4"/>
    </row>
    <row r="392" spans="1:45" s="3" customFormat="1" ht="12.95" hidden="1" customHeight="1" outlineLevel="1">
      <c r="A392" s="1"/>
      <c r="B392" s="10" t="s">
        <v>6</v>
      </c>
      <c r="C392" s="20">
        <f>DATE(YEAR(C380),MONTH(C380)+1,DAY(C380))</f>
        <v>46357</v>
      </c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80" t="s">
        <v>31</v>
      </c>
      <c r="AI392" s="96" t="s">
        <v>20</v>
      </c>
      <c r="AJ392" s="105"/>
      <c r="AK392" s="114"/>
      <c r="AL392" s="138" t="s">
        <v>15</v>
      </c>
      <c r="AM392" s="151"/>
      <c r="AN392" s="167" t="s">
        <v>30</v>
      </c>
      <c r="AO392" s="171" t="s">
        <v>33</v>
      </c>
      <c r="AP392" s="181" t="s">
        <v>1</v>
      </c>
      <c r="AQ392" s="187"/>
      <c r="AR392" s="159"/>
      <c r="AS392" s="3"/>
    </row>
    <row r="393" spans="1:45" s="3" customFormat="1" ht="12.95" hidden="1" customHeight="1" outlineLevel="1">
      <c r="A393" s="1"/>
      <c r="B393" s="11" t="s">
        <v>9</v>
      </c>
      <c r="C393" s="21">
        <f>DATE(YEAR(C392),MONTH(C392),DAY(C392))</f>
        <v>46357</v>
      </c>
      <c r="D393" s="21">
        <f t="shared" ref="D393:AG393" si="378">IF(MONTH(DATE(YEAR(C393),MONTH(C393),DAY(C393)+1))=MONTH($C392),DATE(YEAR(C393),MONTH(C393),DAY(C393)+1),"")</f>
        <v>46358</v>
      </c>
      <c r="E393" s="21">
        <f t="shared" si="378"/>
        <v>46359</v>
      </c>
      <c r="F393" s="32">
        <f t="shared" si="378"/>
        <v>46360</v>
      </c>
      <c r="G393" s="21">
        <f t="shared" si="378"/>
        <v>46361</v>
      </c>
      <c r="H393" s="21">
        <f t="shared" si="378"/>
        <v>46362</v>
      </c>
      <c r="I393" s="21">
        <f t="shared" si="378"/>
        <v>46363</v>
      </c>
      <c r="J393" s="21">
        <f t="shared" si="378"/>
        <v>46364</v>
      </c>
      <c r="K393" s="21">
        <f t="shared" si="378"/>
        <v>46365</v>
      </c>
      <c r="L393" s="21">
        <f t="shared" si="378"/>
        <v>46366</v>
      </c>
      <c r="M393" s="21">
        <f t="shared" si="378"/>
        <v>46367</v>
      </c>
      <c r="N393" s="21">
        <f t="shared" si="378"/>
        <v>46368</v>
      </c>
      <c r="O393" s="21">
        <f t="shared" si="378"/>
        <v>46369</v>
      </c>
      <c r="P393" s="21">
        <f t="shared" si="378"/>
        <v>46370</v>
      </c>
      <c r="Q393" s="21">
        <f t="shared" si="378"/>
        <v>46371</v>
      </c>
      <c r="R393" s="21">
        <f t="shared" si="378"/>
        <v>46372</v>
      </c>
      <c r="S393" s="21">
        <f t="shared" si="378"/>
        <v>46373</v>
      </c>
      <c r="T393" s="21">
        <f t="shared" si="378"/>
        <v>46374</v>
      </c>
      <c r="U393" s="21">
        <f t="shared" si="378"/>
        <v>46375</v>
      </c>
      <c r="V393" s="21">
        <f t="shared" si="378"/>
        <v>46376</v>
      </c>
      <c r="W393" s="21">
        <f t="shared" si="378"/>
        <v>46377</v>
      </c>
      <c r="X393" s="21">
        <f t="shared" si="378"/>
        <v>46378</v>
      </c>
      <c r="Y393" s="21">
        <f t="shared" si="378"/>
        <v>46379</v>
      </c>
      <c r="Z393" s="21">
        <f t="shared" si="378"/>
        <v>46380</v>
      </c>
      <c r="AA393" s="21">
        <f t="shared" si="378"/>
        <v>46381</v>
      </c>
      <c r="AB393" s="21">
        <f t="shared" si="378"/>
        <v>46382</v>
      </c>
      <c r="AC393" s="21">
        <f t="shared" si="378"/>
        <v>46383</v>
      </c>
      <c r="AD393" s="21">
        <f t="shared" si="378"/>
        <v>46384</v>
      </c>
      <c r="AE393" s="21">
        <f t="shared" si="378"/>
        <v>46385</v>
      </c>
      <c r="AF393" s="21">
        <f t="shared" si="378"/>
        <v>46386</v>
      </c>
      <c r="AG393" s="67">
        <f t="shared" si="378"/>
        <v>46387</v>
      </c>
      <c r="AH393" s="81"/>
      <c r="AI393" s="97"/>
      <c r="AJ393" s="106"/>
      <c r="AK393" s="115"/>
      <c r="AL393" s="139"/>
      <c r="AM393" s="152"/>
      <c r="AN393" s="168"/>
      <c r="AO393" s="172"/>
      <c r="AP393" s="182"/>
      <c r="AQ393" s="187"/>
      <c r="AR393" s="159"/>
      <c r="AS393" s="3"/>
    </row>
    <row r="394" spans="1:45" s="3" customFormat="1" ht="12.95" hidden="1" customHeight="1" outlineLevel="1">
      <c r="A394" s="1"/>
      <c r="B394" s="11" t="s">
        <v>3</v>
      </c>
      <c r="C394" s="22" t="str">
        <f t="shared" ref="C394:AG394" si="379">TEXT(C393,"aaa")</f>
        <v>火</v>
      </c>
      <c r="D394" s="22" t="str">
        <f t="shared" si="379"/>
        <v>水</v>
      </c>
      <c r="E394" s="22" t="str">
        <f t="shared" si="379"/>
        <v>木</v>
      </c>
      <c r="F394" s="33" t="str">
        <f t="shared" si="379"/>
        <v>金</v>
      </c>
      <c r="G394" s="22" t="str">
        <f t="shared" si="379"/>
        <v>土</v>
      </c>
      <c r="H394" s="22" t="str">
        <f t="shared" si="379"/>
        <v>日</v>
      </c>
      <c r="I394" s="22" t="str">
        <f t="shared" si="379"/>
        <v>月</v>
      </c>
      <c r="J394" s="22" t="str">
        <f t="shared" si="379"/>
        <v>火</v>
      </c>
      <c r="K394" s="22" t="str">
        <f t="shared" si="379"/>
        <v>水</v>
      </c>
      <c r="L394" s="22" t="str">
        <f t="shared" si="379"/>
        <v>木</v>
      </c>
      <c r="M394" s="22" t="str">
        <f t="shared" si="379"/>
        <v>金</v>
      </c>
      <c r="N394" s="22" t="str">
        <f t="shared" si="379"/>
        <v>土</v>
      </c>
      <c r="O394" s="22" t="str">
        <f t="shared" si="379"/>
        <v>日</v>
      </c>
      <c r="P394" s="22" t="str">
        <f t="shared" si="379"/>
        <v>月</v>
      </c>
      <c r="Q394" s="22" t="str">
        <f t="shared" si="379"/>
        <v>火</v>
      </c>
      <c r="R394" s="22" t="str">
        <f t="shared" si="379"/>
        <v>水</v>
      </c>
      <c r="S394" s="22" t="str">
        <f t="shared" si="379"/>
        <v>木</v>
      </c>
      <c r="T394" s="22" t="str">
        <f t="shared" si="379"/>
        <v>金</v>
      </c>
      <c r="U394" s="22" t="str">
        <f t="shared" si="379"/>
        <v>土</v>
      </c>
      <c r="V394" s="22" t="str">
        <f t="shared" si="379"/>
        <v>日</v>
      </c>
      <c r="W394" s="22" t="str">
        <f t="shared" si="379"/>
        <v>月</v>
      </c>
      <c r="X394" s="22" t="str">
        <f t="shared" si="379"/>
        <v>火</v>
      </c>
      <c r="Y394" s="22" t="str">
        <f t="shared" si="379"/>
        <v>水</v>
      </c>
      <c r="Z394" s="22" t="str">
        <f t="shared" si="379"/>
        <v>木</v>
      </c>
      <c r="AA394" s="22" t="str">
        <f t="shared" si="379"/>
        <v>金</v>
      </c>
      <c r="AB394" s="22" t="str">
        <f t="shared" si="379"/>
        <v>土</v>
      </c>
      <c r="AC394" s="22" t="str">
        <f t="shared" si="379"/>
        <v>日</v>
      </c>
      <c r="AD394" s="22" t="str">
        <f t="shared" si="379"/>
        <v>月</v>
      </c>
      <c r="AE394" s="22" t="str">
        <f t="shared" si="379"/>
        <v>火</v>
      </c>
      <c r="AF394" s="22" t="str">
        <f t="shared" si="379"/>
        <v>水</v>
      </c>
      <c r="AG394" s="55" t="str">
        <f t="shared" si="379"/>
        <v>木</v>
      </c>
      <c r="AH394" s="81"/>
      <c r="AI394" s="98" t="s">
        <v>45</v>
      </c>
      <c r="AJ394" s="112" t="s">
        <v>19</v>
      </c>
      <c r="AK394" s="116" t="s">
        <v>58</v>
      </c>
      <c r="AL394" s="140" t="s">
        <v>45</v>
      </c>
      <c r="AM394" s="153" t="s">
        <v>22</v>
      </c>
      <c r="AN394" s="167">
        <f>COUNT(C393:AG393)</f>
        <v>31</v>
      </c>
      <c r="AO394" s="171">
        <f>AN394-AH394</f>
        <v>31</v>
      </c>
      <c r="AP394" s="171">
        <f>SUM(AO$8:AO396)</f>
        <v>1479</v>
      </c>
      <c r="AQ394" s="186"/>
      <c r="AR394" s="193"/>
      <c r="AS394" s="3"/>
    </row>
    <row r="395" spans="1:45" s="3" customFormat="1" ht="27" hidden="1" customHeight="1" outlineLevel="1">
      <c r="A395" s="5"/>
      <c r="B395" s="12" t="s">
        <v>11</v>
      </c>
      <c r="C395" s="23" t="str">
        <f>IFERROR(VLOOKUP(C393,祝日一覧!$A:$C,3,FALSE),"")</f>
        <v/>
      </c>
      <c r="D395" s="23" t="str">
        <f>IFERROR(VLOOKUP(D393,祝日一覧!$A:$C,3,FALSE),"")</f>
        <v/>
      </c>
      <c r="E395" s="23" t="str">
        <f>IFERROR(VLOOKUP(E393,祝日一覧!$A:$C,3,FALSE),"")</f>
        <v/>
      </c>
      <c r="F395" s="23" t="str">
        <f>IFERROR(VLOOKUP(F393,祝日一覧!$A:$C,3,FALSE),"")</f>
        <v/>
      </c>
      <c r="G395" s="23" t="str">
        <f>IFERROR(VLOOKUP(G393,祝日一覧!$A:$C,3,FALSE),"")</f>
        <v/>
      </c>
      <c r="H395" s="23" t="str">
        <f>IFERROR(VLOOKUP(H393,祝日一覧!$A:$C,3,FALSE),"")</f>
        <v/>
      </c>
      <c r="I395" s="23" t="str">
        <f>IFERROR(VLOOKUP(I393,祝日一覧!$A:$C,3,FALSE),"")</f>
        <v/>
      </c>
      <c r="J395" s="23" t="str">
        <f>IFERROR(VLOOKUP(J393,祝日一覧!$A:$C,3,FALSE),"")</f>
        <v/>
      </c>
      <c r="K395" s="23" t="str">
        <f>IFERROR(VLOOKUP(K393,祝日一覧!$A:$C,3,FALSE),"")</f>
        <v/>
      </c>
      <c r="L395" s="23" t="str">
        <f>IFERROR(VLOOKUP(L393,祝日一覧!$A:$C,3,FALSE),"")</f>
        <v/>
      </c>
      <c r="M395" s="23" t="str">
        <f>IFERROR(VLOOKUP(M393,祝日一覧!$A:$C,3,FALSE),"")</f>
        <v/>
      </c>
      <c r="N395" s="23" t="str">
        <f>IFERROR(VLOOKUP(N393,祝日一覧!$A:$C,3,FALSE),"")</f>
        <v/>
      </c>
      <c r="O395" s="23" t="str">
        <f>IFERROR(VLOOKUP(O393,祝日一覧!$A:$C,3,FALSE),"")</f>
        <v/>
      </c>
      <c r="P395" s="23" t="str">
        <f>IFERROR(VLOOKUP(P393,祝日一覧!$A:$C,3,FALSE),"")</f>
        <v/>
      </c>
      <c r="Q395" s="23" t="str">
        <f>IFERROR(VLOOKUP(Q393,祝日一覧!$A:$C,3,FALSE),"")</f>
        <v/>
      </c>
      <c r="R395" s="23" t="str">
        <f>IFERROR(VLOOKUP(R393,祝日一覧!$A:$C,3,FALSE),"")</f>
        <v/>
      </c>
      <c r="S395" s="23" t="str">
        <f>IFERROR(VLOOKUP(S393,祝日一覧!$A:$C,3,FALSE),"")</f>
        <v/>
      </c>
      <c r="T395" s="23" t="str">
        <f>IFERROR(VLOOKUP(T393,祝日一覧!$A:$C,3,FALSE),"")</f>
        <v/>
      </c>
      <c r="U395" s="23" t="str">
        <f>IFERROR(VLOOKUP(U393,祝日一覧!$A:$C,3,FALSE),"")</f>
        <v/>
      </c>
      <c r="V395" s="23" t="str">
        <f>IFERROR(VLOOKUP(V393,祝日一覧!$A:$C,3,FALSE),"")</f>
        <v/>
      </c>
      <c r="W395" s="23" t="str">
        <f>IFERROR(VLOOKUP(W393,祝日一覧!$A:$C,3,FALSE),"")</f>
        <v/>
      </c>
      <c r="X395" s="23" t="str">
        <f>IFERROR(VLOOKUP(X393,祝日一覧!$A:$C,3,FALSE),"")</f>
        <v/>
      </c>
      <c r="Y395" s="23" t="str">
        <f>IFERROR(VLOOKUP(Y393,祝日一覧!$A:$C,3,FALSE),"")</f>
        <v/>
      </c>
      <c r="Z395" s="23" t="str">
        <f>IFERROR(VLOOKUP(Z393,祝日一覧!$A:$C,3,FALSE),"")</f>
        <v/>
      </c>
      <c r="AA395" s="23" t="str">
        <f>IFERROR(VLOOKUP(AA393,祝日一覧!$A:$C,3,FALSE),"")</f>
        <v/>
      </c>
      <c r="AB395" s="23" t="str">
        <f>IFERROR(VLOOKUP(AB393,祝日一覧!$A:$C,3,FALSE),"")</f>
        <v/>
      </c>
      <c r="AC395" s="23" t="str">
        <f>IFERROR(VLOOKUP(AC393,祝日一覧!$A:$C,3,FALSE),"")</f>
        <v/>
      </c>
      <c r="AD395" s="23" t="str">
        <f>IFERROR(VLOOKUP(AD393,祝日一覧!$A:$C,3,FALSE),"")</f>
        <v/>
      </c>
      <c r="AE395" s="23" t="str">
        <f>IFERROR(VLOOKUP(AE393,祝日一覧!$A:$C,3,FALSE),"")</f>
        <v>年末年始休暇</v>
      </c>
      <c r="AF395" s="23" t="str">
        <f>IFERROR(VLOOKUP(AF393,祝日一覧!$A:$C,3,FALSE),"")</f>
        <v>年末年始休暇</v>
      </c>
      <c r="AG395" s="71" t="str">
        <f>IFERROR(VLOOKUP(AG393,祝日一覧!$A:$C,3,FALSE),"")</f>
        <v>年末年始休暇</v>
      </c>
      <c r="AH395" s="81"/>
      <c r="AI395" s="98"/>
      <c r="AJ395" s="112"/>
      <c r="AK395" s="116"/>
      <c r="AL395" s="141"/>
      <c r="AM395" s="154"/>
      <c r="AN395" s="168"/>
      <c r="AO395" s="172"/>
      <c r="AP395" s="172"/>
      <c r="AQ395" s="188"/>
      <c r="AR395" s="194"/>
      <c r="AS395" s="3"/>
    </row>
    <row r="396" spans="1:45" s="3" customFormat="1" ht="20.100000000000001" hidden="1" customHeight="1" outlineLevel="1">
      <c r="A396" s="3"/>
      <c r="B396" s="1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72"/>
      <c r="AH396" s="82"/>
      <c r="AI396" s="99"/>
      <c r="AJ396" s="108" t="e">
        <f>AVERAGE(AJ397:AJ402)</f>
        <v>#DIV/0!</v>
      </c>
      <c r="AK396" s="117" t="e">
        <f>IF(AJ396&gt;=0.285,"達成","未")</f>
        <v>#DIV/0!</v>
      </c>
      <c r="AL396" s="128"/>
      <c r="AM396" s="147">
        <f>AVERAGE(AM397:AM401)</f>
        <v>0.32700421940928265</v>
      </c>
      <c r="AN396" s="165" t="s">
        <v>47</v>
      </c>
      <c r="AO396" s="175" t="s">
        <v>74</v>
      </c>
      <c r="AP396" s="184" t="s">
        <v>64</v>
      </c>
      <c r="AQ396" s="192" t="s">
        <v>62</v>
      </c>
      <c r="AR396" s="192" t="s">
        <v>63</v>
      </c>
      <c r="AS396" s="199" t="s">
        <v>73</v>
      </c>
    </row>
    <row r="397" spans="1:45" s="3" customFormat="1" ht="20.100000000000001" hidden="1" customHeight="1" outlineLevel="1">
      <c r="A397" s="3"/>
      <c r="B397" s="14" t="str">
        <f>IF($R$5&lt;&gt;"",$R$5,"-")</f>
        <v>松江　氏</v>
      </c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69"/>
      <c r="AH397" s="84" t="str">
        <f t="shared" ref="AH397:AH402" si="380">IF(B397="-",B397,"手入力")</f>
        <v>手入力</v>
      </c>
      <c r="AI397" s="96">
        <f t="shared" ref="AI397:AI402" si="381">AQ397</f>
        <v>0</v>
      </c>
      <c r="AJ397" s="111" t="str">
        <f t="shared" ref="AJ397:AJ402" si="382">IFERROR(AI397/AO397,"")</f>
        <v/>
      </c>
      <c r="AK397" s="124" t="str">
        <f t="shared" ref="AK397:AK402" si="383">IFERROR(IF(B397="-",B397,IF(AI397/AO397&gt;=0.285,"達成","未")),"-")</f>
        <v>-</v>
      </c>
      <c r="AL397" s="130">
        <f t="shared" ref="AL397:AL402" si="384">AR397</f>
        <v>52</v>
      </c>
      <c r="AM397" s="150">
        <f t="shared" ref="AM397:AM402" si="385">IFERROR(AL397/AP397,"")</f>
        <v>0.32911392405063289</v>
      </c>
      <c r="AN397" s="163">
        <f>COUNT(C393:AG393)</f>
        <v>31</v>
      </c>
      <c r="AO397" s="173">
        <f t="shared" ref="AO397:AO402" si="386">IF(OR(B397="-",B397=""),0,IFERROR(AN397-AH397,))</f>
        <v>0</v>
      </c>
      <c r="AP397" s="173">
        <f t="shared" ref="AP397:AP402" si="387">AO397+AP385</f>
        <v>158</v>
      </c>
      <c r="AQ397" s="172">
        <f t="shared" ref="AQ397:AQ402" si="388">COUNTIF(C397:AG397,"○")</f>
        <v>0</v>
      </c>
      <c r="AR397" s="172">
        <f t="shared" ref="AR397:AR402" si="389">AR385+AQ397</f>
        <v>52</v>
      </c>
      <c r="AS397" s="200">
        <f>IF(AS398&gt;=1,0,IF(SUM(AO397:AO402)=0,1,IF(AK396="達成",1,0)))</f>
        <v>0</v>
      </c>
    </row>
    <row r="398" spans="1:45" s="3" customFormat="1" ht="20.100000000000001" hidden="1" customHeight="1" outlineLevel="1">
      <c r="A398" s="3"/>
      <c r="B398" s="15" t="str">
        <f>IF($S$5&lt;&gt;"",$S$5,"-")</f>
        <v>大田　氏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55"/>
      <c r="AH398" s="78" t="str">
        <f t="shared" si="380"/>
        <v>手入力</v>
      </c>
      <c r="AI398" s="97">
        <f t="shared" si="381"/>
        <v>0</v>
      </c>
      <c r="AJ398" s="109" t="str">
        <f t="shared" si="382"/>
        <v/>
      </c>
      <c r="AK398" s="119" t="str">
        <f t="shared" si="383"/>
        <v>-</v>
      </c>
      <c r="AL398" s="131">
        <f t="shared" si="384"/>
        <v>51</v>
      </c>
      <c r="AM398" s="149">
        <f t="shared" si="385"/>
        <v>0.32278481012658228</v>
      </c>
      <c r="AN398" s="163">
        <f>COUNT(C393:AG393)</f>
        <v>31</v>
      </c>
      <c r="AO398" s="173">
        <f t="shared" si="386"/>
        <v>0</v>
      </c>
      <c r="AP398" s="173">
        <f t="shared" si="387"/>
        <v>158</v>
      </c>
      <c r="AQ398" s="173">
        <f t="shared" si="388"/>
        <v>0</v>
      </c>
      <c r="AR398" s="173">
        <f t="shared" si="389"/>
        <v>51</v>
      </c>
      <c r="AS398" s="3">
        <f>COUNTIF(AH397:AH402,"手入力")</f>
        <v>3</v>
      </c>
    </row>
    <row r="399" spans="1:45" s="3" customFormat="1" ht="20.100000000000001" hidden="1" customHeight="1" outlineLevel="1">
      <c r="A399" s="3"/>
      <c r="B399" s="15" t="str">
        <f>IF($T$5&lt;&gt;"",$T$5,"-")</f>
        <v>浜田　氏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55"/>
      <c r="AH399" s="78" t="str">
        <f t="shared" si="380"/>
        <v>手入力</v>
      </c>
      <c r="AI399" s="97">
        <f t="shared" si="381"/>
        <v>0</v>
      </c>
      <c r="AJ399" s="109" t="str">
        <f t="shared" si="382"/>
        <v/>
      </c>
      <c r="AK399" s="119" t="str">
        <f t="shared" si="383"/>
        <v>-</v>
      </c>
      <c r="AL399" s="131">
        <f t="shared" si="384"/>
        <v>52</v>
      </c>
      <c r="AM399" s="149">
        <f t="shared" si="385"/>
        <v>0.32911392405063289</v>
      </c>
      <c r="AN399" s="163">
        <f>COUNT(C393:AG393)</f>
        <v>31</v>
      </c>
      <c r="AO399" s="173">
        <f t="shared" si="386"/>
        <v>0</v>
      </c>
      <c r="AP399" s="173">
        <f t="shared" si="387"/>
        <v>158</v>
      </c>
      <c r="AQ399" s="173">
        <f t="shared" si="388"/>
        <v>0</v>
      </c>
      <c r="AR399" s="173">
        <f t="shared" si="389"/>
        <v>52</v>
      </c>
      <c r="AS399" s="3"/>
    </row>
    <row r="400" spans="1:45" s="3" customFormat="1" ht="20.100000000000001" hidden="1" customHeight="1" outlineLevel="1">
      <c r="A400" s="3"/>
      <c r="B400" s="15" t="str">
        <f>IF($U$5&lt;&gt;"",$U$5,"-")</f>
        <v>-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55"/>
      <c r="AH400" s="78" t="str">
        <f t="shared" si="380"/>
        <v>-</v>
      </c>
      <c r="AI400" s="97">
        <f t="shared" si="381"/>
        <v>0</v>
      </c>
      <c r="AJ400" s="109" t="str">
        <f t="shared" si="382"/>
        <v/>
      </c>
      <c r="AK400" s="119" t="str">
        <f t="shared" si="383"/>
        <v>-</v>
      </c>
      <c r="AL400" s="131">
        <f t="shared" si="384"/>
        <v>0</v>
      </c>
      <c r="AM400" s="149" t="str">
        <f t="shared" si="385"/>
        <v/>
      </c>
      <c r="AN400" s="163">
        <f>COUNT(C393:AG393)</f>
        <v>31</v>
      </c>
      <c r="AO400" s="173">
        <f t="shared" si="386"/>
        <v>0</v>
      </c>
      <c r="AP400" s="173">
        <f t="shared" si="387"/>
        <v>0</v>
      </c>
      <c r="AQ400" s="173">
        <f t="shared" si="388"/>
        <v>0</v>
      </c>
      <c r="AR400" s="173">
        <f t="shared" si="389"/>
        <v>0</v>
      </c>
      <c r="AS400" s="3"/>
    </row>
    <row r="401" spans="1:52" s="3" customFormat="1" ht="20.100000000000001" hidden="1" customHeight="1" outlineLevel="1">
      <c r="A401" s="3"/>
      <c r="B401" s="15" t="str">
        <f>IF($V$5&lt;&gt;"",$V$5,"-")</f>
        <v>-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55"/>
      <c r="AH401" s="78" t="str">
        <f t="shared" si="380"/>
        <v>-</v>
      </c>
      <c r="AI401" s="97">
        <f t="shared" si="381"/>
        <v>0</v>
      </c>
      <c r="AJ401" s="109" t="str">
        <f t="shared" si="382"/>
        <v/>
      </c>
      <c r="AK401" s="119" t="str">
        <f t="shared" si="383"/>
        <v>-</v>
      </c>
      <c r="AL401" s="131">
        <f t="shared" si="384"/>
        <v>0</v>
      </c>
      <c r="AM401" s="149" t="str">
        <f t="shared" si="385"/>
        <v/>
      </c>
      <c r="AN401" s="163">
        <f>COUNT(C393:AG393)</f>
        <v>31</v>
      </c>
      <c r="AO401" s="173">
        <f t="shared" si="386"/>
        <v>0</v>
      </c>
      <c r="AP401" s="173">
        <f t="shared" si="387"/>
        <v>0</v>
      </c>
      <c r="AQ401" s="173">
        <f t="shared" si="388"/>
        <v>0</v>
      </c>
      <c r="AR401" s="173">
        <f t="shared" si="389"/>
        <v>0</v>
      </c>
      <c r="AS401" s="3"/>
      <c r="AT401" s="3"/>
      <c r="AU401" s="3"/>
      <c r="AY401" s="3"/>
      <c r="AZ401" s="3"/>
    </row>
    <row r="402" spans="1:52" s="3" customFormat="1" ht="20.100000000000001" hidden="1" customHeight="1" outlineLevel="1">
      <c r="A402" s="3"/>
      <c r="B402" s="16" t="str">
        <f>IF($W$5&lt;&gt;"",$W$5,"-")</f>
        <v>-</v>
      </c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70"/>
      <c r="AH402" s="79" t="str">
        <f t="shared" si="380"/>
        <v>-</v>
      </c>
      <c r="AI402" s="99">
        <f t="shared" si="381"/>
        <v>0</v>
      </c>
      <c r="AJ402" s="108" t="str">
        <f t="shared" si="382"/>
        <v/>
      </c>
      <c r="AK402" s="117" t="str">
        <f t="shared" si="383"/>
        <v>-</v>
      </c>
      <c r="AL402" s="133">
        <f t="shared" si="384"/>
        <v>0</v>
      </c>
      <c r="AM402" s="147" t="str">
        <f t="shared" si="385"/>
        <v/>
      </c>
      <c r="AN402" s="163">
        <f>COUNT(C393:AG393)</f>
        <v>31</v>
      </c>
      <c r="AO402" s="173">
        <f t="shared" si="386"/>
        <v>0</v>
      </c>
      <c r="AP402" s="173">
        <f t="shared" si="387"/>
        <v>0</v>
      </c>
      <c r="AQ402" s="173">
        <f t="shared" si="388"/>
        <v>0</v>
      </c>
      <c r="AR402" s="173">
        <f t="shared" si="389"/>
        <v>0</v>
      </c>
      <c r="AS402" s="3"/>
      <c r="AT402" s="3"/>
      <c r="AU402" s="3"/>
      <c r="AY402" s="3"/>
      <c r="AZ402" s="3"/>
    </row>
    <row r="403" spans="1:52" hidden="1" outlineLevel="1" collapsed="1">
      <c r="AR403" s="4"/>
    </row>
    <row r="404" spans="1:52" hidden="1" outlineLevel="1">
      <c r="AH404" s="1"/>
    </row>
    <row r="405" spans="1:52" collapsed="1">
      <c r="AH405" s="1"/>
    </row>
    <row r="406" spans="1:52" ht="20.25" customHeight="1">
      <c r="A406" s="1"/>
      <c r="B406" s="18" t="s">
        <v>26</v>
      </c>
      <c r="AD406" s="59" t="s">
        <v>28</v>
      </c>
      <c r="AE406" s="64"/>
      <c r="AF406" s="64"/>
      <c r="AG406" s="64"/>
      <c r="AH406" s="64"/>
      <c r="AI406" s="64"/>
      <c r="AJ406" s="113"/>
      <c r="AK406" s="64"/>
      <c r="AL406" s="142">
        <f>VLOOKUP(AS407,AY414:AZ446,2)</f>
        <v>0.32700421940928265</v>
      </c>
      <c r="AM406" s="155"/>
      <c r="AR406" s="196" t="s">
        <v>59</v>
      </c>
      <c r="AS406" s="196" t="s">
        <v>75</v>
      </c>
      <c r="AT406" s="196" t="s">
        <v>76</v>
      </c>
      <c r="AU406" s="196" t="s">
        <v>77</v>
      </c>
    </row>
    <row r="407" spans="1:52">
      <c r="B407" s="19"/>
      <c r="AM407" s="156"/>
      <c r="AR407" s="197">
        <f>DATE($D$6,$F$6,1)</f>
        <v>45383</v>
      </c>
      <c r="AS407" s="197">
        <f>DATE($K$6,$M$6,1)</f>
        <v>45536</v>
      </c>
      <c r="AT407" s="171">
        <f>(DATEDIF(AR407,AS407,"m"))+1</f>
        <v>6</v>
      </c>
      <c r="AU407" s="200">
        <f>AS13+AS25+AS37+AS49+AS61+AS73+AS85+AS97+AS109+AS121+AS133+AS145+AS157+AS169+AS181+AS193+AS205+AS217+AS229+AS241+AS253+AS265+AS277+AS289+AS301+AS313+AS325+AS337+AS349+AS361+AS373+AS385+AS397</f>
        <v>6</v>
      </c>
    </row>
    <row r="408" spans="1:52" ht="21" customHeight="1">
      <c r="A408" s="1"/>
      <c r="Z408" s="55" t="s">
        <v>61</v>
      </c>
      <c r="AA408" s="57"/>
      <c r="AB408" s="57"/>
      <c r="AC408" s="57"/>
      <c r="AD408" s="60" t="str">
        <f>IF(AL406&gt;=0.285,AD412,"未達成")</f>
        <v>通期：達成</v>
      </c>
      <c r="AE408" s="60"/>
      <c r="AF408" s="60"/>
      <c r="AG408" s="60"/>
      <c r="AH408" s="60"/>
      <c r="AI408" s="60"/>
      <c r="AJ408" s="60"/>
      <c r="AK408" s="60"/>
      <c r="AL408" s="60"/>
      <c r="AM408" s="157"/>
      <c r="AR408" s="198"/>
      <c r="AS408" s="198"/>
      <c r="AT408" s="172"/>
      <c r="AU408" s="200"/>
    </row>
    <row r="409" spans="1:52" ht="21" customHeight="1">
      <c r="A409" s="1"/>
      <c r="Z409" s="56" t="s">
        <v>0</v>
      </c>
      <c r="AA409" s="58"/>
      <c r="AB409" s="58"/>
      <c r="AC409" s="58"/>
      <c r="AD409" s="61" t="str">
        <f>IF(AT407=AU407,AD413,"未達成")</f>
        <v>月単位：達成</v>
      </c>
      <c r="AE409" s="61"/>
      <c r="AF409" s="61"/>
      <c r="AG409" s="61"/>
      <c r="AH409" s="61"/>
      <c r="AI409" s="61"/>
      <c r="AJ409" s="61"/>
      <c r="AK409" s="61"/>
      <c r="AL409" s="61"/>
      <c r="AM409" s="158"/>
    </row>
    <row r="410" spans="1:52">
      <c r="A410" s="1"/>
      <c r="AD410" s="62"/>
      <c r="AH410" s="1"/>
      <c r="AI410" s="1"/>
      <c r="AJ410" s="3"/>
      <c r="AK410" s="1"/>
      <c r="AL410" s="1"/>
      <c r="AM410" s="1"/>
    </row>
    <row r="411" spans="1:52">
      <c r="A411" s="1"/>
      <c r="AH411" s="1"/>
      <c r="AI411" s="1"/>
      <c r="AJ411" s="3"/>
      <c r="AK411" s="1"/>
      <c r="AL411" s="1"/>
      <c r="AM411" s="1"/>
    </row>
    <row r="412" spans="1:52" ht="13.5" customHeight="1">
      <c r="A412" s="1"/>
      <c r="AD412" s="63" t="s">
        <v>14</v>
      </c>
      <c r="AE412" s="8"/>
      <c r="AF412" s="8"/>
      <c r="AG412" s="8"/>
      <c r="AH412" s="0"/>
      <c r="AI412" s="0"/>
      <c r="AJ412" s="3"/>
      <c r="AK412" s="1"/>
      <c r="AL412" s="143"/>
      <c r="AM412" s="143"/>
    </row>
    <row r="413" spans="1:52">
      <c r="A413" s="1"/>
      <c r="AD413" s="2" t="s">
        <v>69</v>
      </c>
      <c r="AE413" s="8"/>
      <c r="AF413" s="8"/>
      <c r="AG413" s="8"/>
      <c r="AH413" s="0"/>
      <c r="AI413" s="0"/>
      <c r="AJ413" s="3"/>
      <c r="AK413" s="1"/>
      <c r="AL413" s="1"/>
      <c r="AM413" s="1"/>
    </row>
    <row r="414" spans="1:52">
      <c r="AD414" s="63"/>
      <c r="AE414" s="8"/>
      <c r="AF414" s="8"/>
      <c r="AG414" s="8"/>
      <c r="AH414" s="0"/>
      <c r="AI414" s="0"/>
      <c r="AY414" s="203">
        <f>C8</f>
        <v>45383</v>
      </c>
      <c r="AZ414" s="204">
        <f>AM12</f>
        <v>0.33333333333333331</v>
      </c>
    </row>
    <row r="415" spans="1:52">
      <c r="AD415" s="8"/>
      <c r="AE415" s="8"/>
      <c r="AF415" s="8"/>
      <c r="AG415" s="8"/>
      <c r="AH415" s="0"/>
      <c r="AI415" s="0"/>
      <c r="AY415" s="203">
        <f t="shared" ref="AY415:AY446" si="390">DATE(YEAR(AY414),MONTH(AY414)+1,DAY(AY414))</f>
        <v>45413</v>
      </c>
      <c r="AZ415" s="204">
        <f>AM24</f>
        <v>0.32407407407407401</v>
      </c>
    </row>
    <row r="416" spans="1:52">
      <c r="AH416" s="94"/>
      <c r="AY416" s="203">
        <f t="shared" si="390"/>
        <v>45444</v>
      </c>
      <c r="AZ416" s="204">
        <f>AM36</f>
        <v>0.32828282828282829</v>
      </c>
    </row>
    <row r="417" spans="51:52">
      <c r="AY417" s="203">
        <f t="shared" si="390"/>
        <v>45474</v>
      </c>
      <c r="AZ417" s="204">
        <f>AM48</f>
        <v>0.32989690721649484</v>
      </c>
    </row>
    <row r="418" spans="51:52">
      <c r="AY418" s="203">
        <f t="shared" si="390"/>
        <v>45505</v>
      </c>
      <c r="AZ418" s="204">
        <f>AM60</f>
        <v>0.33072916666666669</v>
      </c>
    </row>
    <row r="419" spans="51:52" ht="13.5" customHeight="1">
      <c r="AY419" s="203">
        <f t="shared" si="390"/>
        <v>45536</v>
      </c>
      <c r="AZ419" s="204">
        <f>AM72</f>
        <v>0.32700421940928265</v>
      </c>
    </row>
    <row r="420" spans="51:52">
      <c r="AY420" s="203">
        <f t="shared" si="390"/>
        <v>45566</v>
      </c>
      <c r="AZ420" s="204">
        <f>AM84</f>
        <v>0.32700421940928265</v>
      </c>
    </row>
    <row r="421" spans="51:52">
      <c r="AY421" s="203">
        <f t="shared" si="390"/>
        <v>45597</v>
      </c>
      <c r="AZ421" s="204">
        <f>AM96</f>
        <v>0.32700421940928265</v>
      </c>
    </row>
    <row r="422" spans="51:52">
      <c r="AY422" s="203">
        <f t="shared" si="390"/>
        <v>45627</v>
      </c>
      <c r="AZ422" s="204">
        <f>AM108</f>
        <v>0.32700421940928265</v>
      </c>
    </row>
    <row r="423" spans="51:52">
      <c r="AY423" s="203">
        <f t="shared" si="390"/>
        <v>45658</v>
      </c>
      <c r="AZ423" s="204">
        <f>AM120</f>
        <v>0.32700421940928265</v>
      </c>
    </row>
    <row r="424" spans="51:52">
      <c r="AY424" s="203">
        <f t="shared" si="390"/>
        <v>45689</v>
      </c>
      <c r="AZ424" s="204">
        <f>AM132</f>
        <v>0.32700421940928265</v>
      </c>
    </row>
    <row r="425" spans="51:52">
      <c r="AY425" s="203">
        <f t="shared" si="390"/>
        <v>45717</v>
      </c>
      <c r="AZ425" s="204">
        <f>AM144</f>
        <v>0.32700421940928265</v>
      </c>
    </row>
    <row r="426" spans="51:52" ht="13.5" customHeight="1">
      <c r="AY426" s="203">
        <f t="shared" si="390"/>
        <v>45748</v>
      </c>
      <c r="AZ426" s="204">
        <f>AM156</f>
        <v>0.32700421940928265</v>
      </c>
    </row>
    <row r="427" spans="51:52">
      <c r="AY427" s="203">
        <f t="shared" si="390"/>
        <v>45778</v>
      </c>
      <c r="AZ427" s="204">
        <f>AM168</f>
        <v>0.32700421940928265</v>
      </c>
    </row>
    <row r="428" spans="51:52">
      <c r="AY428" s="203">
        <f t="shared" si="390"/>
        <v>45809</v>
      </c>
      <c r="AZ428" s="204">
        <f>AM180</f>
        <v>0.32700421940928265</v>
      </c>
    </row>
    <row r="429" spans="51:52">
      <c r="AY429" s="203">
        <f t="shared" si="390"/>
        <v>45839</v>
      </c>
      <c r="AZ429" s="204">
        <f>AM192</f>
        <v>0.32700421940928265</v>
      </c>
    </row>
    <row r="430" spans="51:52">
      <c r="AY430" s="203">
        <f t="shared" si="390"/>
        <v>45870</v>
      </c>
      <c r="AZ430" s="204">
        <f>AM204</f>
        <v>0.32700421940928265</v>
      </c>
    </row>
    <row r="431" spans="51:52">
      <c r="AY431" s="203">
        <f t="shared" si="390"/>
        <v>45901</v>
      </c>
      <c r="AZ431" s="204">
        <f>AM216</f>
        <v>0.32700421940928265</v>
      </c>
    </row>
    <row r="432" spans="51:52">
      <c r="AY432" s="203">
        <f t="shared" si="390"/>
        <v>45931</v>
      </c>
      <c r="AZ432" s="204">
        <f>AM228</f>
        <v>0.32700421940928265</v>
      </c>
    </row>
    <row r="433" spans="51:52" ht="13.5" customHeight="1">
      <c r="AY433" s="203">
        <f t="shared" si="390"/>
        <v>45962</v>
      </c>
      <c r="AZ433" s="204">
        <f>AM240</f>
        <v>0.32700421940928265</v>
      </c>
    </row>
    <row r="434" spans="51:52">
      <c r="AY434" s="203">
        <f t="shared" si="390"/>
        <v>45992</v>
      </c>
      <c r="AZ434" s="204">
        <f>AM252</f>
        <v>0.32700421940928265</v>
      </c>
    </row>
    <row r="435" spans="51:52">
      <c r="AY435" s="203">
        <f t="shared" si="390"/>
        <v>46023</v>
      </c>
      <c r="AZ435" s="204">
        <f>AM264</f>
        <v>0.32700421940928265</v>
      </c>
    </row>
    <row r="436" spans="51:52">
      <c r="AY436" s="203">
        <f t="shared" si="390"/>
        <v>46054</v>
      </c>
      <c r="AZ436" s="204">
        <f>AM276</f>
        <v>0.32700421940928265</v>
      </c>
    </row>
    <row r="437" spans="51:52">
      <c r="AY437" s="203">
        <f t="shared" si="390"/>
        <v>46082</v>
      </c>
      <c r="AZ437" s="204">
        <f>AM288</f>
        <v>0.32700421940928265</v>
      </c>
    </row>
    <row r="438" spans="51:52">
      <c r="AY438" s="203">
        <f t="shared" si="390"/>
        <v>46113</v>
      </c>
      <c r="AZ438" s="204">
        <f>AM300</f>
        <v>0.32700421940928265</v>
      </c>
    </row>
    <row r="439" spans="51:52">
      <c r="AY439" s="203">
        <f t="shared" si="390"/>
        <v>46143</v>
      </c>
      <c r="AZ439" s="204">
        <f>AM312</f>
        <v>0.32700421940928265</v>
      </c>
    </row>
    <row r="440" spans="51:52" ht="13.5" customHeight="1">
      <c r="AY440" s="203">
        <f t="shared" si="390"/>
        <v>46174</v>
      </c>
      <c r="AZ440" s="204">
        <f>AM324</f>
        <v>0.32700421940928265</v>
      </c>
    </row>
    <row r="441" spans="51:52">
      <c r="AY441" s="203">
        <f t="shared" si="390"/>
        <v>46204</v>
      </c>
      <c r="AZ441" s="204">
        <f>AM336</f>
        <v>0.32700421940928265</v>
      </c>
    </row>
    <row r="442" spans="51:52">
      <c r="AY442" s="203">
        <f t="shared" si="390"/>
        <v>46235</v>
      </c>
      <c r="AZ442" s="204">
        <f>AM348</f>
        <v>0.32700421940928265</v>
      </c>
    </row>
    <row r="443" spans="51:52">
      <c r="AY443" s="203">
        <f t="shared" si="390"/>
        <v>46266</v>
      </c>
      <c r="AZ443" s="204">
        <f>AM360</f>
        <v>0.32700421940928265</v>
      </c>
    </row>
    <row r="444" spans="51:52">
      <c r="AY444" s="203">
        <f t="shared" si="390"/>
        <v>46296</v>
      </c>
      <c r="AZ444" s="204">
        <f>AM372</f>
        <v>0.32700421940928265</v>
      </c>
    </row>
    <row r="445" spans="51:52">
      <c r="AY445" s="203">
        <f t="shared" si="390"/>
        <v>46327</v>
      </c>
      <c r="AZ445" s="204">
        <f>AM384</f>
        <v>0.32700421940928265</v>
      </c>
    </row>
    <row r="446" spans="51:52">
      <c r="AY446" s="203">
        <f t="shared" si="390"/>
        <v>46357</v>
      </c>
      <c r="AZ446" s="204">
        <f>AM396</f>
        <v>0.32700421940928265</v>
      </c>
    </row>
    <row r="447" spans="51:52">
      <c r="AY447" s="203"/>
    </row>
    <row r="448" spans="51:52">
      <c r="AY448" s="203"/>
    </row>
    <row r="449" spans="51:51">
      <c r="AY449" s="203"/>
    </row>
    <row r="450" spans="51:51">
      <c r="AY450" s="203"/>
    </row>
    <row r="451" spans="51:51">
      <c r="AY451" s="203"/>
    </row>
    <row r="452" spans="51:51">
      <c r="AY452" s="203"/>
    </row>
    <row r="453" spans="51:51">
      <c r="AY453" s="203"/>
    </row>
    <row r="454" spans="51:51">
      <c r="AY454" s="203"/>
    </row>
    <row r="455" spans="51:51">
      <c r="AY455" s="203"/>
    </row>
    <row r="456" spans="51:51">
      <c r="AY456" s="203"/>
    </row>
    <row r="457" spans="51:51">
      <c r="AY457" s="203"/>
    </row>
    <row r="458" spans="51:51">
      <c r="AY458" s="203"/>
    </row>
    <row r="459" spans="51:51">
      <c r="AY459" s="203"/>
    </row>
    <row r="460" spans="51:51">
      <c r="AY460" s="203"/>
    </row>
    <row r="461" spans="51:51">
      <c r="AY461" s="203"/>
    </row>
    <row r="462" spans="51:51">
      <c r="AY462" s="203"/>
    </row>
    <row r="463" spans="51:51">
      <c r="AY463" s="203"/>
    </row>
  </sheetData>
  <mergeCells count="1653"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C20:AG20"/>
    <mergeCell ref="C32:AG32"/>
    <mergeCell ref="C44:AG44"/>
    <mergeCell ref="C56:AG56"/>
    <mergeCell ref="C68:AG68"/>
    <mergeCell ref="C80:AG80"/>
    <mergeCell ref="C92:AG92"/>
    <mergeCell ref="C104:AG104"/>
    <mergeCell ref="C116:AG116"/>
    <mergeCell ref="C128:AG128"/>
    <mergeCell ref="C140:AG140"/>
    <mergeCell ref="C152:AG152"/>
    <mergeCell ref="C164:AG164"/>
    <mergeCell ref="C176:AG176"/>
    <mergeCell ref="C188:AG188"/>
    <mergeCell ref="C200:AG200"/>
    <mergeCell ref="C212:AG212"/>
    <mergeCell ref="C224:AG224"/>
    <mergeCell ref="C236:AG236"/>
    <mergeCell ref="C248:AG248"/>
    <mergeCell ref="C260:AG260"/>
    <mergeCell ref="C272:AG272"/>
    <mergeCell ref="C284:AG284"/>
    <mergeCell ref="C296:AG296"/>
    <mergeCell ref="C308:AG308"/>
    <mergeCell ref="C320:AG320"/>
    <mergeCell ref="C332:AG332"/>
    <mergeCell ref="C344:AG344"/>
    <mergeCell ref="C356:AG356"/>
    <mergeCell ref="C368:AG368"/>
    <mergeCell ref="C380:AG380"/>
    <mergeCell ref="C392:AG392"/>
    <mergeCell ref="AD406:AJ406"/>
    <mergeCell ref="AL406:AM406"/>
    <mergeCell ref="Z408:AC408"/>
    <mergeCell ref="AD408:AM408"/>
    <mergeCell ref="Z409:AC409"/>
    <mergeCell ref="AD409:AM409"/>
    <mergeCell ref="AL412:AM412"/>
    <mergeCell ref="B1:I2"/>
    <mergeCell ref="R3:R4"/>
    <mergeCell ref="S3:S4"/>
    <mergeCell ref="T3:T4"/>
    <mergeCell ref="U3:U4"/>
    <mergeCell ref="V3:V4"/>
    <mergeCell ref="W3:W4"/>
    <mergeCell ref="AI3:AM4"/>
    <mergeCell ref="AP3:AP4"/>
    <mergeCell ref="AQ3:AQ4"/>
    <mergeCell ref="AR3:AR4"/>
    <mergeCell ref="R5:R6"/>
    <mergeCell ref="S5:S6"/>
    <mergeCell ref="T5:T6"/>
    <mergeCell ref="U5:U6"/>
    <mergeCell ref="V5:V6"/>
    <mergeCell ref="W5:W6"/>
    <mergeCell ref="AH8:AH12"/>
    <mergeCell ref="AI8:AK9"/>
    <mergeCell ref="AL8:AM9"/>
    <mergeCell ref="AN8:AN9"/>
    <mergeCell ref="AO8:AO9"/>
    <mergeCell ref="AP8:AP9"/>
    <mergeCell ref="AQ8:AQ9"/>
    <mergeCell ref="AR8:AR9"/>
    <mergeCell ref="AS8:AS9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20:AH24"/>
    <mergeCell ref="AI20:AK21"/>
    <mergeCell ref="AL20:AM21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32:AH36"/>
    <mergeCell ref="AI32:AK33"/>
    <mergeCell ref="AL32:AM33"/>
    <mergeCell ref="AN32:AN33"/>
    <mergeCell ref="AO32:AO33"/>
    <mergeCell ref="AP32:AP33"/>
    <mergeCell ref="AQ32:AQ33"/>
    <mergeCell ref="AR32:AR33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44:AH48"/>
    <mergeCell ref="AI44:AK45"/>
    <mergeCell ref="AL44:AM45"/>
    <mergeCell ref="AN44:AN45"/>
    <mergeCell ref="AO44:AO45"/>
    <mergeCell ref="AP44:AP45"/>
    <mergeCell ref="AQ44:AQ45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56:AH60"/>
    <mergeCell ref="AI56:AK57"/>
    <mergeCell ref="AL56:AM57"/>
    <mergeCell ref="AN56:AN57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68:AH72"/>
    <mergeCell ref="AI68:AK69"/>
    <mergeCell ref="AL68:AM69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80:AH84"/>
    <mergeCell ref="AI80:AK81"/>
    <mergeCell ref="AL80:AM81"/>
    <mergeCell ref="AN80:AN81"/>
    <mergeCell ref="AO80:AO81"/>
    <mergeCell ref="AP80:AP81"/>
    <mergeCell ref="AQ80:AQ81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92:AH96"/>
    <mergeCell ref="AI92:AK93"/>
    <mergeCell ref="AL92:AM93"/>
    <mergeCell ref="AN92:AN93"/>
    <mergeCell ref="AO92:AO93"/>
    <mergeCell ref="AP92:AP93"/>
    <mergeCell ref="AQ92:AQ93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104:AH108"/>
    <mergeCell ref="AI104:AK105"/>
    <mergeCell ref="AL104:AM105"/>
    <mergeCell ref="AN104:AN105"/>
    <mergeCell ref="AO104:AO105"/>
    <mergeCell ref="AP104:AP105"/>
    <mergeCell ref="AQ104:AQ105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16:AH120"/>
    <mergeCell ref="AI116:AK117"/>
    <mergeCell ref="AL116:AM117"/>
    <mergeCell ref="AN116:AN117"/>
    <mergeCell ref="AO116:AO117"/>
    <mergeCell ref="AP116:AP117"/>
    <mergeCell ref="AQ116:AQ117"/>
    <mergeCell ref="AR116:AR117"/>
    <mergeCell ref="AI118:AI119"/>
    <mergeCell ref="AJ118:AJ119"/>
    <mergeCell ref="AK118:AK119"/>
    <mergeCell ref="AL118:AL119"/>
    <mergeCell ref="AM118:AM119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28:AH132"/>
    <mergeCell ref="AI128:AK129"/>
    <mergeCell ref="AL128:AM129"/>
    <mergeCell ref="AN128:AN129"/>
    <mergeCell ref="AO128:AO129"/>
    <mergeCell ref="AP128:AP129"/>
    <mergeCell ref="AQ128:AQ129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40:AH144"/>
    <mergeCell ref="AI140:AK141"/>
    <mergeCell ref="AL140:AM141"/>
    <mergeCell ref="AN140:AN141"/>
    <mergeCell ref="AO140:AO141"/>
    <mergeCell ref="AP140:AP141"/>
    <mergeCell ref="AQ140:AQ141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S143:S144"/>
    <mergeCell ref="T143:T144"/>
    <mergeCell ref="U143:U144"/>
    <mergeCell ref="V143:V144"/>
    <mergeCell ref="W143:W144"/>
    <mergeCell ref="X143:X144"/>
    <mergeCell ref="Y143:Y144"/>
    <mergeCell ref="Z143:Z144"/>
    <mergeCell ref="AA143:AA144"/>
    <mergeCell ref="AB143:AB144"/>
    <mergeCell ref="AC143:AC144"/>
    <mergeCell ref="AD143:AD144"/>
    <mergeCell ref="AE143:AE144"/>
    <mergeCell ref="AF143:AF144"/>
    <mergeCell ref="AG143:AG144"/>
    <mergeCell ref="AH152:AH156"/>
    <mergeCell ref="AI152:AK153"/>
    <mergeCell ref="AL152:AM153"/>
    <mergeCell ref="AN152:AN153"/>
    <mergeCell ref="AO152:AO153"/>
    <mergeCell ref="AP152:AP153"/>
    <mergeCell ref="AQ152:AQ153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R155:R156"/>
    <mergeCell ref="S155:S156"/>
    <mergeCell ref="T155:T156"/>
    <mergeCell ref="U155:U156"/>
    <mergeCell ref="V155:V156"/>
    <mergeCell ref="W155:W156"/>
    <mergeCell ref="X155:X156"/>
    <mergeCell ref="Y155:Y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AH164:AH168"/>
    <mergeCell ref="AI164:AK165"/>
    <mergeCell ref="AL164:AM165"/>
    <mergeCell ref="AN164:AN165"/>
    <mergeCell ref="AO164:AO165"/>
    <mergeCell ref="AP164:AP165"/>
    <mergeCell ref="AQ164:AQ165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AH176:AH180"/>
    <mergeCell ref="AI176:AK177"/>
    <mergeCell ref="AL176:AM177"/>
    <mergeCell ref="AN176:AN177"/>
    <mergeCell ref="AO176:AO177"/>
    <mergeCell ref="AP176:AP177"/>
    <mergeCell ref="AQ176:AQ177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88:AH192"/>
    <mergeCell ref="AI188:AK189"/>
    <mergeCell ref="AL188:AM189"/>
    <mergeCell ref="AN188:AN189"/>
    <mergeCell ref="AO188:AO189"/>
    <mergeCell ref="AP188:AP189"/>
    <mergeCell ref="AQ188:AQ189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AH200:AH204"/>
    <mergeCell ref="AI200:AK201"/>
    <mergeCell ref="AL200:AM201"/>
    <mergeCell ref="AN200:AN201"/>
    <mergeCell ref="AO200:AO201"/>
    <mergeCell ref="AP200:AP201"/>
    <mergeCell ref="AQ200:AQ201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C203:AC204"/>
    <mergeCell ref="AD203:AD204"/>
    <mergeCell ref="AE203:AE204"/>
    <mergeCell ref="AF203:AF204"/>
    <mergeCell ref="AG203:AG204"/>
    <mergeCell ref="AH212:AH216"/>
    <mergeCell ref="AI212:AK213"/>
    <mergeCell ref="AL212:AM213"/>
    <mergeCell ref="AN212:AN213"/>
    <mergeCell ref="AO212:AO213"/>
    <mergeCell ref="AP212:AP213"/>
    <mergeCell ref="AQ212:AQ213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24:AH228"/>
    <mergeCell ref="AI224:AK225"/>
    <mergeCell ref="AL224:AM225"/>
    <mergeCell ref="AN224:AN225"/>
    <mergeCell ref="AO224:AO225"/>
    <mergeCell ref="AP224:AP225"/>
    <mergeCell ref="AQ224:AQ225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AF227:AF228"/>
    <mergeCell ref="AG227:AG228"/>
    <mergeCell ref="AH236:AH240"/>
    <mergeCell ref="AI236:AK237"/>
    <mergeCell ref="AL236:AM237"/>
    <mergeCell ref="AN236:AN237"/>
    <mergeCell ref="AO236:AO237"/>
    <mergeCell ref="AP236:AP237"/>
    <mergeCell ref="AQ236:AQ237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G239:AG240"/>
    <mergeCell ref="AH248:AH252"/>
    <mergeCell ref="AI248:AK249"/>
    <mergeCell ref="AL248:AM249"/>
    <mergeCell ref="AN248:AN249"/>
    <mergeCell ref="AO248:AO249"/>
    <mergeCell ref="AP248:AP249"/>
    <mergeCell ref="AQ248:AQ249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V251:V252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AH260:AH264"/>
    <mergeCell ref="AI260:AK261"/>
    <mergeCell ref="AL260:AM261"/>
    <mergeCell ref="AN260:AN261"/>
    <mergeCell ref="AO260:AO261"/>
    <mergeCell ref="AP260:AP261"/>
    <mergeCell ref="AQ260:AQ261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S263:S264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AE263:AE264"/>
    <mergeCell ref="AF263:AF264"/>
    <mergeCell ref="AG263:AG264"/>
    <mergeCell ref="AH272:AH276"/>
    <mergeCell ref="AI272:AK273"/>
    <mergeCell ref="AL272:AM273"/>
    <mergeCell ref="AN272:AN273"/>
    <mergeCell ref="AO272:AO273"/>
    <mergeCell ref="AP272:AP273"/>
    <mergeCell ref="AQ272:AQ273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F275:AF276"/>
    <mergeCell ref="AG275:AG276"/>
    <mergeCell ref="AH284:AH288"/>
    <mergeCell ref="AI284:AK285"/>
    <mergeCell ref="AL284:AM285"/>
    <mergeCell ref="AN284:AN285"/>
    <mergeCell ref="AO284:AO285"/>
    <mergeCell ref="AP284:AP285"/>
    <mergeCell ref="AQ284:AQ285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S287:S288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AC287:AC288"/>
    <mergeCell ref="AD287:AD288"/>
    <mergeCell ref="AE287:AE288"/>
    <mergeCell ref="AF287:AF288"/>
    <mergeCell ref="AG287:AG288"/>
    <mergeCell ref="AH296:AH300"/>
    <mergeCell ref="AI296:AK297"/>
    <mergeCell ref="AL296:AM297"/>
    <mergeCell ref="AN296:AN297"/>
    <mergeCell ref="AO296:AO297"/>
    <mergeCell ref="AP296:AP297"/>
    <mergeCell ref="AQ296:AQ297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AE299:AE300"/>
    <mergeCell ref="AF299:AF300"/>
    <mergeCell ref="AG299:AG300"/>
    <mergeCell ref="AH308:AH312"/>
    <mergeCell ref="AI308:AK309"/>
    <mergeCell ref="AL308:AM309"/>
    <mergeCell ref="AN308:AN309"/>
    <mergeCell ref="AO308:AO309"/>
    <mergeCell ref="AP308:AP309"/>
    <mergeCell ref="AQ308:AQ309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AC311:AC312"/>
    <mergeCell ref="AD311:AD312"/>
    <mergeCell ref="AE311:AE312"/>
    <mergeCell ref="AF311:AF312"/>
    <mergeCell ref="AG311:AG312"/>
    <mergeCell ref="AH320:AH324"/>
    <mergeCell ref="AI320:AK321"/>
    <mergeCell ref="AL320:AM321"/>
    <mergeCell ref="AN320:AN321"/>
    <mergeCell ref="AO320:AO321"/>
    <mergeCell ref="AP320:AP321"/>
    <mergeCell ref="AQ320:AQ321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S323:S324"/>
    <mergeCell ref="T323:T324"/>
    <mergeCell ref="U323:U324"/>
    <mergeCell ref="V323:V324"/>
    <mergeCell ref="W323:W324"/>
    <mergeCell ref="X323:X324"/>
    <mergeCell ref="Y323:Y324"/>
    <mergeCell ref="Z323:Z324"/>
    <mergeCell ref="AA323:AA324"/>
    <mergeCell ref="AB323:AB324"/>
    <mergeCell ref="AC323:AC324"/>
    <mergeCell ref="AD323:AD324"/>
    <mergeCell ref="AE323:AE324"/>
    <mergeCell ref="AF323:AF324"/>
    <mergeCell ref="AG323:AG324"/>
    <mergeCell ref="AH332:AH336"/>
    <mergeCell ref="AI332:AK333"/>
    <mergeCell ref="AL332:AM333"/>
    <mergeCell ref="AN332:AN333"/>
    <mergeCell ref="AO332:AO333"/>
    <mergeCell ref="AP332:AP333"/>
    <mergeCell ref="AQ332:AQ333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D335:AD336"/>
    <mergeCell ref="AE335:AE336"/>
    <mergeCell ref="AF335:AF336"/>
    <mergeCell ref="AG335:AG336"/>
    <mergeCell ref="AH344:AH348"/>
    <mergeCell ref="AI344:AK345"/>
    <mergeCell ref="AL344:AM345"/>
    <mergeCell ref="AN344:AN345"/>
    <mergeCell ref="AO344:AO345"/>
    <mergeCell ref="AP344:AP345"/>
    <mergeCell ref="AQ344:AQ345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S347:S348"/>
    <mergeCell ref="T347:T348"/>
    <mergeCell ref="U347:U348"/>
    <mergeCell ref="V347:V348"/>
    <mergeCell ref="W347:W348"/>
    <mergeCell ref="X347:X348"/>
    <mergeCell ref="Y347:Y348"/>
    <mergeCell ref="Z347:Z348"/>
    <mergeCell ref="AA347:AA348"/>
    <mergeCell ref="AB347:AB348"/>
    <mergeCell ref="AC347:AC348"/>
    <mergeCell ref="AD347:AD348"/>
    <mergeCell ref="AE347:AE348"/>
    <mergeCell ref="AF347:AF348"/>
    <mergeCell ref="AG347:AG348"/>
    <mergeCell ref="AH356:AH360"/>
    <mergeCell ref="AI356:AK357"/>
    <mergeCell ref="AL356:AM357"/>
    <mergeCell ref="AN356:AN357"/>
    <mergeCell ref="AO356:AO357"/>
    <mergeCell ref="AP356:AP357"/>
    <mergeCell ref="AQ356:AQ357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E359:AE360"/>
    <mergeCell ref="AF359:AF360"/>
    <mergeCell ref="AG359:AG360"/>
    <mergeCell ref="AH368:AH372"/>
    <mergeCell ref="AI368:AK369"/>
    <mergeCell ref="AL368:AM369"/>
    <mergeCell ref="AN368:AN369"/>
    <mergeCell ref="AO368:AO369"/>
    <mergeCell ref="AP368:AP369"/>
    <mergeCell ref="AQ368:AQ369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AF371:AF372"/>
    <mergeCell ref="AG371:AG372"/>
    <mergeCell ref="AH380:AH384"/>
    <mergeCell ref="AI380:AK381"/>
    <mergeCell ref="AL380:AM381"/>
    <mergeCell ref="AN380:AN381"/>
    <mergeCell ref="AO380:AO381"/>
    <mergeCell ref="AP380:AP381"/>
    <mergeCell ref="AQ380:AQ381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AC383:AC384"/>
    <mergeCell ref="AD383:AD384"/>
    <mergeCell ref="AE383:AE384"/>
    <mergeCell ref="AF383:AF384"/>
    <mergeCell ref="AG383:AG384"/>
    <mergeCell ref="AH392:AH396"/>
    <mergeCell ref="AI392:AK393"/>
    <mergeCell ref="AL392:AM393"/>
    <mergeCell ref="AN392:AN393"/>
    <mergeCell ref="AO392:AO393"/>
    <mergeCell ref="AP392:AP393"/>
    <mergeCell ref="AQ392:AQ393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U395:U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D395:AD396"/>
    <mergeCell ref="AE395:AE396"/>
    <mergeCell ref="AF395:AF396"/>
    <mergeCell ref="AG395:AG396"/>
    <mergeCell ref="AR407:AR408"/>
    <mergeCell ref="AS407:AS408"/>
    <mergeCell ref="AT407:AT408"/>
    <mergeCell ref="AU407:AU408"/>
  </mergeCells>
  <phoneticPr fontId="1"/>
  <conditionalFormatting sqref="C9:AG11 C13:AG15">
    <cfRule type="expression" dxfId="104" priority="220">
      <formula>COUNTIF(祝日,C$9)=1</formula>
    </cfRule>
    <cfRule type="expression" dxfId="103" priority="293">
      <formula>WEEKDAY(C$9)=7</formula>
    </cfRule>
    <cfRule type="expression" dxfId="102" priority="295">
      <formula>WEEKDAY(C$9)=1</formula>
    </cfRule>
  </conditionalFormatting>
  <conditionalFormatting sqref="C25:AG30 C21:AG23">
    <cfRule type="expression" dxfId="101" priority="217">
      <formula>COUNTIF(祝日,C$21)=1</formula>
    </cfRule>
    <cfRule type="expression" dxfId="100" priority="285">
      <formula>WEEKDAY(C$21)=7</formula>
    </cfRule>
    <cfRule type="expression" dxfId="99" priority="286">
      <formula>WEEKDAY(C$21)=1</formula>
    </cfRule>
  </conditionalFormatting>
  <conditionalFormatting sqref="C37:AG42 C33:AG35">
    <cfRule type="expression" dxfId="98" priority="214" stopIfTrue="1">
      <formula>COUNTIF(祝日,C$33)=1</formula>
    </cfRule>
    <cfRule type="expression" dxfId="97" priority="215">
      <formula>WEEKDAY(C$33)=7</formula>
    </cfRule>
    <cfRule type="expression" dxfId="96" priority="216">
      <formula>WEEKDAY(C$33)=1</formula>
    </cfRule>
  </conditionalFormatting>
  <conditionalFormatting sqref="C49:AG54 C45:AG47">
    <cfRule type="expression" dxfId="95" priority="211" stopIfTrue="1">
      <formula>COUNTIF(祝日,C$45)=1</formula>
    </cfRule>
    <cfRule type="expression" dxfId="94" priority="212">
      <formula>WEEKDAY(C$45)=7</formula>
    </cfRule>
    <cfRule type="expression" dxfId="93" priority="213">
      <formula>WEEKDAY(C$45)=1</formula>
    </cfRule>
  </conditionalFormatting>
  <conditionalFormatting sqref="C61:AG66 C57:AG59">
    <cfRule type="expression" dxfId="92" priority="205" stopIfTrue="1">
      <formula>COUNTIF(祝日,C$57)=1</formula>
    </cfRule>
    <cfRule type="expression" dxfId="91" priority="206">
      <formula>WEEKDAY(C$57)=7</formula>
    </cfRule>
    <cfRule type="expression" dxfId="90" priority="207">
      <formula>WEEKDAY(C$57)=1</formula>
    </cfRule>
  </conditionalFormatting>
  <conditionalFormatting sqref="C69:AG71 C73:AG78">
    <cfRule type="expression" dxfId="89" priority="202" stopIfTrue="1">
      <formula>COUNTIF(祝日,C$69)=1</formula>
    </cfRule>
    <cfRule type="expression" dxfId="88" priority="203">
      <formula>WEEKDAY(C$69)=7</formula>
    </cfRule>
    <cfRule type="expression" dxfId="87" priority="204">
      <formula>WEEKDAY(C$69)=1</formula>
    </cfRule>
  </conditionalFormatting>
  <conditionalFormatting sqref="C85:AG90 C81:AG83">
    <cfRule type="expression" dxfId="86" priority="199" stopIfTrue="1">
      <formula>COUNTIF(祝日,C$81)=1</formula>
    </cfRule>
    <cfRule type="expression" dxfId="85" priority="200">
      <formula>WEEKDAY(C$81)=7</formula>
    </cfRule>
    <cfRule type="expression" dxfId="84" priority="201">
      <formula>WEEKDAY(C$81)=1</formula>
    </cfRule>
  </conditionalFormatting>
  <conditionalFormatting sqref="C97:AG102 C93:AG95">
    <cfRule type="expression" dxfId="83" priority="196" stopIfTrue="1">
      <formula>COUNTIF(祝日,C$93)=1</formula>
    </cfRule>
    <cfRule type="expression" dxfId="82" priority="197">
      <formula>WEEKDAY(C$93)=7</formula>
    </cfRule>
    <cfRule type="expression" dxfId="81" priority="198">
      <formula>WEEKDAY(C$93)=1</formula>
    </cfRule>
  </conditionalFormatting>
  <conditionalFormatting sqref="C109:AG114 C105:AG107">
    <cfRule type="expression" dxfId="80" priority="193" stopIfTrue="1">
      <formula>COUNTIF(祝日,C$105)=1</formula>
    </cfRule>
    <cfRule type="expression" dxfId="79" priority="194">
      <formula>WEEKDAY(C$105)=7</formula>
    </cfRule>
    <cfRule type="expression" dxfId="78" priority="195">
      <formula>WEEKDAY(C$105)=1</formula>
    </cfRule>
  </conditionalFormatting>
  <conditionalFormatting sqref="C121:AG126 C117:AG119">
    <cfRule type="expression" dxfId="77" priority="190" stopIfTrue="1">
      <formula>COUNTIF(祝日,C$117)=1</formula>
    </cfRule>
    <cfRule type="expression" dxfId="76" priority="191">
      <formula>WEEKDAY(C$117)=7</formula>
    </cfRule>
    <cfRule type="expression" dxfId="75" priority="192">
      <formula>WEEKDAY(C$117)=1</formula>
    </cfRule>
  </conditionalFormatting>
  <conditionalFormatting sqref="C16:AG16">
    <cfRule type="expression" dxfId="74" priority="109">
      <formula>COUNTIF(祝日,C$9)=1</formula>
    </cfRule>
    <cfRule type="expression" dxfId="73" priority="110">
      <formula>WEEKDAY(C$9)=7</formula>
    </cfRule>
    <cfRule type="expression" dxfId="72" priority="111">
      <formula>WEEKDAY(C$9)=1</formula>
    </cfRule>
  </conditionalFormatting>
  <conditionalFormatting sqref="C17:AG18">
    <cfRule type="expression" dxfId="71" priority="106">
      <formula>COUNTIF(祝日,C$9)=1</formula>
    </cfRule>
    <cfRule type="expression" dxfId="70" priority="107">
      <formula>WEEKDAY(C$9)=7</formula>
    </cfRule>
    <cfRule type="expression" dxfId="69" priority="108">
      <formula>WEEKDAY(C$9)=1</formula>
    </cfRule>
  </conditionalFormatting>
  <conditionalFormatting sqref="C133:AG138 C129:AG131">
    <cfRule type="expression" dxfId="68" priority="67" stopIfTrue="1">
      <formula>COUNTIF(祝日,C$129)=1</formula>
    </cfRule>
    <cfRule type="expression" dxfId="67" priority="68">
      <formula>WEEKDAY(C$129)=7</formula>
    </cfRule>
    <cfRule type="expression" dxfId="66" priority="69">
      <formula>WEEKDAY(C$129)=1</formula>
    </cfRule>
  </conditionalFormatting>
  <conditionalFormatting sqref="C145:AG150 C141:AG143">
    <cfRule type="expression" dxfId="65" priority="64" stopIfTrue="1">
      <formula>COUNTIF(祝日,C$141)=1</formula>
    </cfRule>
    <cfRule type="expression" dxfId="64" priority="65">
      <formula>WEEKDAY(C$141)=7</formula>
    </cfRule>
    <cfRule type="expression" dxfId="63" priority="66">
      <formula>WEEKDAY(C$141)=1</formula>
    </cfRule>
  </conditionalFormatting>
  <conditionalFormatting sqref="C157:AG162 C153:AG155">
    <cfRule type="expression" dxfId="62" priority="61" stopIfTrue="1">
      <formula>COUNTIF(祝日,C$153)=1</formula>
    </cfRule>
    <cfRule type="expression" dxfId="61" priority="62">
      <formula>WEEKDAY(C$153)=7</formula>
    </cfRule>
    <cfRule type="expression" dxfId="60" priority="63">
      <formula>WEEKDAY(C$153)=1</formula>
    </cfRule>
  </conditionalFormatting>
  <conditionalFormatting sqref="C169:AG174 C165:AG167">
    <cfRule type="expression" dxfId="59" priority="58" stopIfTrue="1">
      <formula>COUNTIF(祝日,C$165)=1</formula>
    </cfRule>
    <cfRule type="expression" dxfId="58" priority="59">
      <formula>WEEKDAY(C$165)=7</formula>
    </cfRule>
    <cfRule type="expression" dxfId="57" priority="60">
      <formula>WEEKDAY(C$165)=1</formula>
    </cfRule>
  </conditionalFormatting>
  <conditionalFormatting sqref="C181:AG186 C177:AG179">
    <cfRule type="expression" dxfId="56" priority="55" stopIfTrue="1">
      <formula>COUNTIF(祝日,C$177)=1</formula>
    </cfRule>
    <cfRule type="expression" dxfId="55" priority="56">
      <formula>WEEKDAY(C$177)=7</formula>
    </cfRule>
    <cfRule type="expression" dxfId="54" priority="57">
      <formula>WEEKDAY(C$177)=1</formula>
    </cfRule>
  </conditionalFormatting>
  <conditionalFormatting sqref="C193:AG198 C189:AG191">
    <cfRule type="expression" dxfId="53" priority="52" stopIfTrue="1">
      <formula>COUNTIF(祝日,C$189)=1</formula>
    </cfRule>
    <cfRule type="expression" dxfId="52" priority="53">
      <formula>WEEKDAY(C$189)=7</formula>
    </cfRule>
    <cfRule type="expression" dxfId="51" priority="54">
      <formula>WEEKDAY(C$189)=1</formula>
    </cfRule>
  </conditionalFormatting>
  <conditionalFormatting sqref="C205:AG210 C201:AG203">
    <cfRule type="expression" dxfId="50" priority="49" stopIfTrue="1">
      <formula>COUNTIF(祝日,C$201)=1</formula>
    </cfRule>
    <cfRule type="expression" dxfId="49" priority="50">
      <formula>WEEKDAY(C$201)=7</formula>
    </cfRule>
    <cfRule type="expression" dxfId="48" priority="51">
      <formula>WEEKDAY(C$201)=1</formula>
    </cfRule>
  </conditionalFormatting>
  <conditionalFormatting sqref="C217:AG222 C213:AG215">
    <cfRule type="expression" dxfId="47" priority="46" stopIfTrue="1">
      <formula>COUNTIF(祝日,C$213)=1</formula>
    </cfRule>
    <cfRule type="expression" dxfId="46" priority="47">
      <formula>WEEKDAY(C$213)=7</formula>
    </cfRule>
    <cfRule type="expression" dxfId="45" priority="48">
      <formula>WEEKDAY(C$213)=1</formula>
    </cfRule>
  </conditionalFormatting>
  <conditionalFormatting sqref="C229:AG234 C225:AG227">
    <cfRule type="expression" dxfId="44" priority="43" stopIfTrue="1">
      <formula>COUNTIF(祝日,C$225)=1</formula>
    </cfRule>
    <cfRule type="expression" dxfId="43" priority="44">
      <formula>WEEKDAY(C$225)=7</formula>
    </cfRule>
    <cfRule type="expression" dxfId="42" priority="45">
      <formula>WEEKDAY(C$225)=1</formula>
    </cfRule>
  </conditionalFormatting>
  <conditionalFormatting sqref="C241:AG246 C237:AG239">
    <cfRule type="expression" dxfId="41" priority="40" stopIfTrue="1">
      <formula>COUNTIF(祝日,C$237)=1</formula>
    </cfRule>
    <cfRule type="expression" dxfId="40" priority="41">
      <formula>WEEKDAY(C$237)=7</formula>
    </cfRule>
    <cfRule type="expression" dxfId="39" priority="42">
      <formula>WEEKDAY(C$237)=1</formula>
    </cfRule>
  </conditionalFormatting>
  <conditionalFormatting sqref="C253:AG258 C249:AG251">
    <cfRule type="expression" dxfId="38" priority="37" stopIfTrue="1">
      <formula>COUNTIF(祝日,C$249)=1</formula>
    </cfRule>
    <cfRule type="expression" dxfId="37" priority="38">
      <formula>WEEKDAY(C$249)=7</formula>
    </cfRule>
    <cfRule type="expression" dxfId="36" priority="39">
      <formula>WEEKDAY(C$249)=1</formula>
    </cfRule>
  </conditionalFormatting>
  <conditionalFormatting sqref="C265:AG270 C261:AG263">
    <cfRule type="expression" dxfId="35" priority="34" stopIfTrue="1">
      <formula>COUNTIF(祝日,C$261)=1</formula>
    </cfRule>
    <cfRule type="expression" dxfId="34" priority="35">
      <formula>WEEKDAY(C$261)=7</formula>
    </cfRule>
    <cfRule type="expression" dxfId="33" priority="36">
      <formula>WEEKDAY(C$261)=1</formula>
    </cfRule>
  </conditionalFormatting>
  <conditionalFormatting sqref="C277:AG282 C273:AG275">
    <cfRule type="expression" dxfId="32" priority="31" stopIfTrue="1">
      <formula>COUNTIF(祝日,C$273)=1</formula>
    </cfRule>
    <cfRule type="expression" dxfId="31" priority="32">
      <formula>WEEKDAY(C$273)=7</formula>
    </cfRule>
    <cfRule type="expression" dxfId="30" priority="33">
      <formula>WEEKDAY(C$273)=1</formula>
    </cfRule>
  </conditionalFormatting>
  <conditionalFormatting sqref="C289:AG294 C285:AG287">
    <cfRule type="expression" dxfId="29" priority="28" stopIfTrue="1">
      <formula>COUNTIF(祝日,C$285)=1</formula>
    </cfRule>
    <cfRule type="expression" dxfId="28" priority="29">
      <formula>WEEKDAY(C$117)=7</formula>
    </cfRule>
    <cfRule type="expression" dxfId="27" priority="30">
      <formula>WEEKDAY(C$117)=1</formula>
    </cfRule>
  </conditionalFormatting>
  <conditionalFormatting sqref="C301:AG306 C297:AG299">
    <cfRule type="expression" dxfId="26" priority="25" stopIfTrue="1">
      <formula>COUNTIF(祝日,C$297)=1</formula>
    </cfRule>
    <cfRule type="expression" dxfId="25" priority="26">
      <formula>WEEKDAY(C$297)=7</formula>
    </cfRule>
    <cfRule type="expression" dxfId="24" priority="27">
      <formula>WEEKDAY(C$297)=1</formula>
    </cfRule>
  </conditionalFormatting>
  <conditionalFormatting sqref="C313:AG318 C309:AG311">
    <cfRule type="expression" dxfId="23" priority="22" stopIfTrue="1">
      <formula>COUNTIF(祝日,C$309)=1</formula>
    </cfRule>
    <cfRule type="expression" dxfId="22" priority="23">
      <formula>WEEKDAY(C$309)=7</formula>
    </cfRule>
    <cfRule type="expression" dxfId="21" priority="24">
      <formula>WEEKDAY(C$309)=1</formula>
    </cfRule>
  </conditionalFormatting>
  <conditionalFormatting sqref="C325:AG330 C321:AG323">
    <cfRule type="expression" dxfId="20" priority="19" stopIfTrue="1">
      <formula>COUNTIF(祝日,C$321)=1</formula>
    </cfRule>
    <cfRule type="expression" dxfId="19" priority="20">
      <formula>WEEKDAY(C$321)=7</formula>
    </cfRule>
    <cfRule type="expression" dxfId="18" priority="21">
      <formula>WEEKDAY(C$321)=1</formula>
    </cfRule>
  </conditionalFormatting>
  <conditionalFormatting sqref="C337:AG342 C333:AG335">
    <cfRule type="expression" dxfId="17" priority="16" stopIfTrue="1">
      <formula>COUNTIF(祝日,C$333)=1</formula>
    </cfRule>
    <cfRule type="expression" dxfId="16" priority="17">
      <formula>WEEKDAY(C$333)=7</formula>
    </cfRule>
    <cfRule type="expression" dxfId="15" priority="18">
      <formula>WEEKDAY(C$333)=1</formula>
    </cfRule>
  </conditionalFormatting>
  <conditionalFormatting sqref="C349:AG354 C345:AG347">
    <cfRule type="expression" dxfId="14" priority="13" stopIfTrue="1">
      <formula>COUNTIF(祝日,C$345)=1</formula>
    </cfRule>
    <cfRule type="expression" dxfId="13" priority="14">
      <formula>WEEKDAY(C$345)=7</formula>
    </cfRule>
    <cfRule type="expression" dxfId="12" priority="15">
      <formula>WEEKDAY(C$345)=1</formula>
    </cfRule>
  </conditionalFormatting>
  <conditionalFormatting sqref="C361:AG366 C357:AG359">
    <cfRule type="expression" dxfId="11" priority="10" stopIfTrue="1">
      <formula>COUNTIF(祝日,C$357)=1</formula>
    </cfRule>
    <cfRule type="expression" dxfId="10" priority="11">
      <formula>WEEKDAY(C$357)=7</formula>
    </cfRule>
    <cfRule type="expression" dxfId="9" priority="12">
      <formula>WEEKDAY(C$357)=1</formula>
    </cfRule>
  </conditionalFormatting>
  <conditionalFormatting sqref="C373:AG378 C369:AG371">
    <cfRule type="expression" dxfId="8" priority="7" stopIfTrue="1">
      <formula>COUNTIF(祝日,C$369)=1</formula>
    </cfRule>
    <cfRule type="expression" dxfId="7" priority="8">
      <formula>WEEKDAY(C$369)=7</formula>
    </cfRule>
    <cfRule type="expression" dxfId="6" priority="9">
      <formula>WEEKDAY(C$369)=1</formula>
    </cfRule>
  </conditionalFormatting>
  <conditionalFormatting sqref="C385:AG390 C381:AG383">
    <cfRule type="expression" dxfId="5" priority="4" stopIfTrue="1">
      <formula>COUNTIF(祝日,C$381)=1</formula>
    </cfRule>
    <cfRule type="expression" dxfId="4" priority="5">
      <formula>WEEKDAY(C$381)=7</formula>
    </cfRule>
    <cfRule type="expression" dxfId="3" priority="6">
      <formula>WEEKDAY(C$381)=1</formula>
    </cfRule>
  </conditionalFormatting>
  <conditionalFormatting sqref="C397:AG402 C393:AG395">
    <cfRule type="expression" dxfId="2" priority="1" stopIfTrue="1">
      <formula>COUNTIF(祝日,C$393)=1</formula>
    </cfRule>
    <cfRule type="expression" dxfId="1" priority="2">
      <formula>WEEKDAY(C$393)=7</formula>
    </cfRule>
    <cfRule type="expression" dxfId="0" priority="3">
      <formula>WEEKDAY(C$393)=1</formula>
    </cfRule>
  </conditionalFormatting>
  <dataValidations count="1">
    <dataValidation type="list" allowBlank="1" showDropDown="0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usePrinterDefaults="1" blackAndWhite="1" r:id="rId1"/>
  <rowBreaks count="1" manualBreakCount="1">
    <brk id="7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8"/>
  <sheetViews>
    <sheetView topLeftCell="A65" zoomScale="145" zoomScaleNormal="145" workbookViewId="0">
      <selection activeCell="A80" sqref="A80"/>
    </sheetView>
  </sheetViews>
  <sheetFormatPr defaultRowHeight="13.5"/>
  <cols>
    <col min="1" max="1" width="11.625" style="1" bestFit="1" customWidth="1"/>
    <col min="2" max="2" width="3.375" style="1" bestFit="1" customWidth="1"/>
    <col min="3" max="3" width="13" style="1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>
      <c r="A1" s="206">
        <v>43407</v>
      </c>
      <c r="B1" s="1" t="s">
        <v>8</v>
      </c>
      <c r="C1" s="1" t="s">
        <v>49</v>
      </c>
    </row>
    <row r="2" spans="1:5">
      <c r="A2" s="206">
        <v>43427</v>
      </c>
      <c r="B2" s="1" t="s">
        <v>17</v>
      </c>
      <c r="C2" s="1" t="s">
        <v>7</v>
      </c>
    </row>
    <row r="3" spans="1:5">
      <c r="A3" s="206">
        <v>43457</v>
      </c>
      <c r="B3" s="1" t="s">
        <v>4</v>
      </c>
      <c r="C3" s="1" t="s">
        <v>27</v>
      </c>
    </row>
    <row r="4" spans="1:5">
      <c r="A4" s="206">
        <v>43458</v>
      </c>
      <c r="B4" s="1" t="s">
        <v>13</v>
      </c>
      <c r="C4" s="1" t="s">
        <v>39</v>
      </c>
    </row>
    <row r="5" spans="1:5">
      <c r="A5" s="206">
        <v>45289</v>
      </c>
      <c r="B5" s="1" t="s">
        <v>17</v>
      </c>
      <c r="C5" s="209" t="s">
        <v>53</v>
      </c>
    </row>
    <row r="6" spans="1:5">
      <c r="A6" s="206">
        <v>45290</v>
      </c>
      <c r="B6" s="1" t="s">
        <v>8</v>
      </c>
      <c r="C6" s="209" t="s">
        <v>53</v>
      </c>
    </row>
    <row r="7" spans="1:5">
      <c r="A7" s="206">
        <v>45291</v>
      </c>
      <c r="B7" s="1" t="s">
        <v>4</v>
      </c>
      <c r="C7" s="209" t="s">
        <v>53</v>
      </c>
    </row>
    <row r="8" spans="1:5">
      <c r="A8" s="206">
        <v>45292</v>
      </c>
      <c r="B8" s="1" t="s">
        <v>13</v>
      </c>
      <c r="C8" s="1" t="s">
        <v>25</v>
      </c>
      <c r="E8" s="206"/>
    </row>
    <row r="9" spans="1:5">
      <c r="A9" s="206">
        <v>45293</v>
      </c>
      <c r="B9" s="1" t="s">
        <v>16</v>
      </c>
      <c r="C9" s="209" t="s">
        <v>53</v>
      </c>
      <c r="E9" s="206"/>
    </row>
    <row r="10" spans="1:5">
      <c r="A10" s="206">
        <v>45294</v>
      </c>
      <c r="B10" s="1" t="s">
        <v>5</v>
      </c>
      <c r="C10" s="209" t="s">
        <v>53</v>
      </c>
      <c r="E10" s="206"/>
    </row>
    <row r="11" spans="1:5">
      <c r="A11" s="206">
        <v>45299</v>
      </c>
      <c r="B11" s="1" t="s">
        <v>13</v>
      </c>
      <c r="C11" s="1" t="s">
        <v>29</v>
      </c>
      <c r="E11" s="206"/>
    </row>
    <row r="12" spans="1:5">
      <c r="A12" s="206">
        <v>45333</v>
      </c>
      <c r="B12" s="1" t="s">
        <v>4</v>
      </c>
      <c r="C12" s="1" t="s">
        <v>36</v>
      </c>
      <c r="E12" s="206"/>
    </row>
    <row r="13" spans="1:5">
      <c r="A13" s="206">
        <v>45334</v>
      </c>
      <c r="B13" s="1" t="s">
        <v>13</v>
      </c>
      <c r="C13" s="1" t="s">
        <v>39</v>
      </c>
      <c r="E13" s="206"/>
    </row>
    <row r="14" spans="1:5">
      <c r="A14" s="206">
        <v>45371</v>
      </c>
      <c r="B14" s="1" t="s">
        <v>5</v>
      </c>
      <c r="C14" s="1" t="s">
        <v>40</v>
      </c>
      <c r="E14" s="206"/>
    </row>
    <row r="15" spans="1:5">
      <c r="A15" s="206">
        <v>45411</v>
      </c>
      <c r="B15" s="1" t="s">
        <v>13</v>
      </c>
      <c r="C15" s="1" t="s">
        <v>41</v>
      </c>
    </row>
    <row r="16" spans="1:5">
      <c r="A16" s="206">
        <v>45415</v>
      </c>
      <c r="B16" s="1" t="s">
        <v>17</v>
      </c>
      <c r="C16" s="1" t="s">
        <v>42</v>
      </c>
    </row>
    <row r="17" spans="1:5">
      <c r="A17" s="206">
        <v>45416</v>
      </c>
      <c r="B17" s="1" t="s">
        <v>8</v>
      </c>
      <c r="C17" s="1" t="s">
        <v>43</v>
      </c>
    </row>
    <row r="18" spans="1:5">
      <c r="A18" s="206">
        <v>45417</v>
      </c>
      <c r="B18" s="1" t="s">
        <v>4</v>
      </c>
      <c r="C18" s="1" t="s">
        <v>2</v>
      </c>
      <c r="E18" s="206"/>
    </row>
    <row r="19" spans="1:5">
      <c r="A19" s="206">
        <v>45418</v>
      </c>
      <c r="B19" s="1" t="s">
        <v>13</v>
      </c>
      <c r="C19" s="1" t="s">
        <v>39</v>
      </c>
      <c r="E19" s="206"/>
    </row>
    <row r="20" spans="1:5">
      <c r="A20" s="206">
        <v>45488</v>
      </c>
      <c r="B20" s="1" t="s">
        <v>13</v>
      </c>
      <c r="C20" s="1" t="s">
        <v>38</v>
      </c>
      <c r="E20" s="206"/>
    </row>
    <row r="21" spans="1:5">
      <c r="A21" s="206">
        <v>45515</v>
      </c>
      <c r="B21" s="1" t="s">
        <v>4</v>
      </c>
      <c r="C21" s="1" t="s">
        <v>35</v>
      </c>
      <c r="E21" s="206"/>
    </row>
    <row r="22" spans="1:5">
      <c r="A22" s="206">
        <v>45516</v>
      </c>
      <c r="B22" s="1" t="s">
        <v>13</v>
      </c>
      <c r="C22" s="1" t="s">
        <v>39</v>
      </c>
      <c r="E22" s="206"/>
    </row>
    <row r="23" spans="1:5">
      <c r="A23" s="206">
        <v>45551</v>
      </c>
      <c r="B23" s="1" t="s">
        <v>13</v>
      </c>
      <c r="C23" s="1" t="s">
        <v>46</v>
      </c>
      <c r="E23" s="206"/>
    </row>
    <row r="24" spans="1:5">
      <c r="A24" s="206">
        <v>45557</v>
      </c>
      <c r="B24" s="1" t="s">
        <v>4</v>
      </c>
      <c r="C24" s="1" t="s">
        <v>24</v>
      </c>
      <c r="E24" s="206"/>
    </row>
    <row r="25" spans="1:5">
      <c r="A25" s="206">
        <v>45558</v>
      </c>
      <c r="B25" s="1" t="s">
        <v>13</v>
      </c>
      <c r="C25" s="1" t="s">
        <v>39</v>
      </c>
      <c r="E25" s="206"/>
    </row>
    <row r="26" spans="1:5">
      <c r="A26" s="206">
        <v>45579</v>
      </c>
      <c r="B26" s="1" t="s">
        <v>13</v>
      </c>
      <c r="C26" s="1" t="s">
        <v>23</v>
      </c>
      <c r="E26" s="206"/>
    </row>
    <row r="27" spans="1:5">
      <c r="A27" s="206">
        <v>45599</v>
      </c>
      <c r="B27" s="1" t="s">
        <v>4</v>
      </c>
      <c r="C27" s="1" t="s">
        <v>49</v>
      </c>
      <c r="E27" s="206"/>
    </row>
    <row r="28" spans="1:5">
      <c r="A28" s="206">
        <v>45600</v>
      </c>
      <c r="B28" s="1" t="s">
        <v>13</v>
      </c>
      <c r="C28" s="1" t="s">
        <v>39</v>
      </c>
      <c r="E28" s="206"/>
    </row>
    <row r="29" spans="1:5">
      <c r="A29" s="206">
        <v>45619</v>
      </c>
      <c r="B29" s="1" t="s">
        <v>8</v>
      </c>
      <c r="C29" s="1" t="s">
        <v>7</v>
      </c>
      <c r="E29" s="206"/>
    </row>
    <row r="30" spans="1:5">
      <c r="A30" s="206">
        <v>45655</v>
      </c>
      <c r="B30" s="1" t="s">
        <v>4</v>
      </c>
      <c r="C30" s="209" t="s">
        <v>53</v>
      </c>
      <c r="E30" s="206"/>
    </row>
    <row r="31" spans="1:5">
      <c r="A31" s="206">
        <v>45656</v>
      </c>
      <c r="B31" s="1" t="s">
        <v>13</v>
      </c>
      <c r="C31" s="209" t="s">
        <v>53</v>
      </c>
    </row>
    <row r="32" spans="1:5">
      <c r="A32" s="206">
        <v>45657</v>
      </c>
      <c r="B32" s="1" t="s">
        <v>16</v>
      </c>
      <c r="C32" s="209" t="s">
        <v>53</v>
      </c>
      <c r="E32" s="206"/>
    </row>
    <row r="33" spans="1:5">
      <c r="A33" s="206">
        <v>45658</v>
      </c>
      <c r="B33" s="1" t="s">
        <v>5</v>
      </c>
      <c r="C33" s="1" t="s">
        <v>25</v>
      </c>
      <c r="E33" s="206"/>
    </row>
    <row r="34" spans="1:5">
      <c r="A34" s="206">
        <v>45659</v>
      </c>
      <c r="B34" s="1" t="s">
        <v>12</v>
      </c>
      <c r="C34" s="209" t="s">
        <v>53</v>
      </c>
      <c r="E34" s="206"/>
    </row>
    <row r="35" spans="1:5">
      <c r="A35" s="206">
        <v>45660</v>
      </c>
      <c r="B35" s="1" t="s">
        <v>17</v>
      </c>
      <c r="C35" s="209" t="s">
        <v>53</v>
      </c>
      <c r="E35" s="206"/>
    </row>
    <row r="36" spans="1:5">
      <c r="A36" s="206">
        <v>45670</v>
      </c>
      <c r="B36" s="1" t="s">
        <v>13</v>
      </c>
      <c r="C36" s="1" t="s">
        <v>29</v>
      </c>
      <c r="E36" s="206"/>
    </row>
    <row r="37" spans="1:5">
      <c r="A37" s="206">
        <v>45699</v>
      </c>
      <c r="B37" s="1" t="s">
        <v>16</v>
      </c>
      <c r="C37" s="1" t="s">
        <v>36</v>
      </c>
      <c r="E37" s="206"/>
    </row>
    <row r="38" spans="1:5">
      <c r="A38" s="206">
        <v>45711</v>
      </c>
      <c r="B38" s="1" t="s">
        <v>4</v>
      </c>
      <c r="C38" s="1" t="s">
        <v>27</v>
      </c>
      <c r="E38" s="206"/>
    </row>
    <row r="39" spans="1:5">
      <c r="A39" s="206">
        <v>45712</v>
      </c>
      <c r="B39" s="1" t="s">
        <v>13</v>
      </c>
      <c r="C39" s="1" t="s">
        <v>39</v>
      </c>
      <c r="E39" s="206"/>
    </row>
    <row r="40" spans="1:5">
      <c r="A40" s="206">
        <v>45736</v>
      </c>
      <c r="B40" s="1" t="s">
        <v>12</v>
      </c>
      <c r="C40" s="1" t="s">
        <v>40</v>
      </c>
      <c r="E40" s="206"/>
    </row>
    <row r="41" spans="1:5">
      <c r="A41" s="206">
        <v>45776</v>
      </c>
      <c r="B41" s="1" t="s">
        <v>16</v>
      </c>
      <c r="C41" s="1" t="s">
        <v>41</v>
      </c>
      <c r="E41" s="206"/>
    </row>
    <row r="42" spans="1:5">
      <c r="A42" s="206">
        <v>45780</v>
      </c>
      <c r="B42" s="1" t="s">
        <v>8</v>
      </c>
      <c r="C42" s="1" t="s">
        <v>42</v>
      </c>
      <c r="E42" s="206"/>
    </row>
    <row r="43" spans="1:5">
      <c r="A43" s="206">
        <v>45781</v>
      </c>
      <c r="B43" s="1" t="s">
        <v>50</v>
      </c>
      <c r="C43" s="1" t="s">
        <v>43</v>
      </c>
    </row>
    <row r="44" spans="1:5">
      <c r="A44" s="206">
        <v>45782</v>
      </c>
      <c r="B44" s="1" t="s">
        <v>13</v>
      </c>
      <c r="C44" s="1" t="s">
        <v>2</v>
      </c>
    </row>
    <row r="45" spans="1:5">
      <c r="A45" s="206">
        <v>45783</v>
      </c>
      <c r="B45" s="1" t="s">
        <v>79</v>
      </c>
      <c r="C45" s="1" t="s">
        <v>39</v>
      </c>
      <c r="E45" s="206"/>
    </row>
    <row r="46" spans="1:5">
      <c r="A46" s="206">
        <v>45859</v>
      </c>
      <c r="B46" s="1" t="s">
        <v>13</v>
      </c>
      <c r="C46" s="1" t="s">
        <v>38</v>
      </c>
      <c r="E46" s="206"/>
    </row>
    <row r="47" spans="1:5">
      <c r="A47" s="206">
        <v>45880</v>
      </c>
      <c r="B47" s="1" t="s">
        <v>13</v>
      </c>
      <c r="C47" s="1" t="s">
        <v>35</v>
      </c>
      <c r="E47" s="206"/>
    </row>
    <row r="48" spans="1:5">
      <c r="A48" s="206">
        <v>45915</v>
      </c>
      <c r="B48" s="1" t="s">
        <v>13</v>
      </c>
      <c r="C48" s="1" t="s">
        <v>46</v>
      </c>
      <c r="E48" s="206"/>
    </row>
    <row r="49" spans="1:5">
      <c r="A49" s="206">
        <v>45923</v>
      </c>
      <c r="B49" s="1" t="s">
        <v>16</v>
      </c>
      <c r="C49" s="1" t="s">
        <v>24</v>
      </c>
      <c r="E49" s="206"/>
    </row>
    <row r="50" spans="1:5">
      <c r="A50" s="207">
        <v>45943</v>
      </c>
      <c r="B50" s="208" t="s">
        <v>13</v>
      </c>
      <c r="C50" s="208" t="s">
        <v>32</v>
      </c>
      <c r="E50" s="206"/>
    </row>
    <row r="51" spans="1:5">
      <c r="A51" s="207">
        <v>45964</v>
      </c>
      <c r="B51" s="208" t="s">
        <v>13</v>
      </c>
      <c r="C51" s="208" t="s">
        <v>49</v>
      </c>
    </row>
    <row r="52" spans="1:5">
      <c r="A52" s="207">
        <v>45984</v>
      </c>
      <c r="B52" s="208" t="s">
        <v>4</v>
      </c>
      <c r="C52" s="208" t="s">
        <v>7</v>
      </c>
    </row>
    <row r="53" spans="1:5">
      <c r="A53" s="207">
        <v>45985</v>
      </c>
      <c r="B53" s="208" t="s">
        <v>13</v>
      </c>
      <c r="C53" s="208" t="s">
        <v>39</v>
      </c>
    </row>
    <row r="54" spans="1:5">
      <c r="A54" s="206">
        <v>46020</v>
      </c>
      <c r="B54" s="1" t="s">
        <v>13</v>
      </c>
      <c r="C54" s="209" t="s">
        <v>53</v>
      </c>
      <c r="E54" s="206"/>
    </row>
    <row r="55" spans="1:5">
      <c r="A55" s="206">
        <v>46021</v>
      </c>
      <c r="B55" s="1" t="s">
        <v>16</v>
      </c>
      <c r="C55" s="209" t="s">
        <v>53</v>
      </c>
      <c r="E55" s="206"/>
    </row>
    <row r="56" spans="1:5">
      <c r="A56" s="206">
        <v>46022</v>
      </c>
      <c r="B56" s="1" t="s">
        <v>5</v>
      </c>
      <c r="C56" s="209" t="s">
        <v>53</v>
      </c>
      <c r="E56" s="206"/>
    </row>
    <row r="57" spans="1:5">
      <c r="A57" s="206">
        <v>46023</v>
      </c>
      <c r="B57" s="1" t="s">
        <v>12</v>
      </c>
      <c r="C57" s="1" t="s">
        <v>25</v>
      </c>
      <c r="E57" s="206"/>
    </row>
    <row r="58" spans="1:5">
      <c r="A58" s="206">
        <v>46024</v>
      </c>
      <c r="B58" s="1" t="s">
        <v>17</v>
      </c>
      <c r="C58" s="209" t="s">
        <v>53</v>
      </c>
      <c r="E58" s="206"/>
    </row>
    <row r="59" spans="1:5">
      <c r="A59" s="206">
        <v>46025</v>
      </c>
      <c r="B59" s="1" t="s">
        <v>8</v>
      </c>
      <c r="C59" s="209" t="s">
        <v>53</v>
      </c>
      <c r="E59" s="206"/>
    </row>
    <row r="60" spans="1:5">
      <c r="A60" s="206">
        <v>46034</v>
      </c>
      <c r="B60" s="1" t="s">
        <v>13</v>
      </c>
      <c r="C60" s="1" t="s">
        <v>29</v>
      </c>
      <c r="E60" s="206"/>
    </row>
    <row r="61" spans="1:5">
      <c r="A61" s="206">
        <v>46064</v>
      </c>
      <c r="B61" s="1" t="s">
        <v>5</v>
      </c>
      <c r="C61" s="1" t="s">
        <v>36</v>
      </c>
      <c r="E61" s="206"/>
    </row>
    <row r="62" spans="1:5">
      <c r="A62" s="206">
        <v>46076</v>
      </c>
      <c r="B62" s="1" t="s">
        <v>13</v>
      </c>
      <c r="C62" s="1" t="s">
        <v>27</v>
      </c>
      <c r="E62" s="206"/>
    </row>
    <row r="63" spans="1:5">
      <c r="A63" s="206">
        <v>46101</v>
      </c>
      <c r="B63" s="1" t="s">
        <v>17</v>
      </c>
      <c r="C63" s="1" t="s">
        <v>40</v>
      </c>
      <c r="E63" s="206"/>
    </row>
    <row r="64" spans="1:5">
      <c r="A64" s="206">
        <v>46141</v>
      </c>
      <c r="B64" s="1" t="s">
        <v>5</v>
      </c>
      <c r="C64" s="1" t="s">
        <v>41</v>
      </c>
      <c r="E64" s="206"/>
    </row>
    <row r="65" spans="1:5">
      <c r="A65" s="206">
        <v>46145</v>
      </c>
      <c r="B65" s="1" t="s">
        <v>4</v>
      </c>
      <c r="C65" s="1" t="s">
        <v>42</v>
      </c>
      <c r="E65" s="206"/>
    </row>
    <row r="66" spans="1:5">
      <c r="A66" s="206">
        <v>46146</v>
      </c>
      <c r="B66" s="1" t="s">
        <v>13</v>
      </c>
      <c r="C66" s="1" t="s">
        <v>43</v>
      </c>
      <c r="E66" s="206"/>
    </row>
    <row r="67" spans="1:5">
      <c r="A67" s="206">
        <v>46147</v>
      </c>
      <c r="B67" s="1" t="s">
        <v>16</v>
      </c>
      <c r="C67" s="1" t="s">
        <v>2</v>
      </c>
      <c r="E67" s="206"/>
    </row>
    <row r="68" spans="1:5">
      <c r="A68" s="206">
        <v>46148</v>
      </c>
      <c r="B68" s="1" t="s">
        <v>5</v>
      </c>
      <c r="C68" s="1" t="s">
        <v>39</v>
      </c>
      <c r="E68" s="206"/>
    </row>
    <row r="69" spans="1:5">
      <c r="A69" s="206">
        <v>46223</v>
      </c>
      <c r="B69" s="1" t="s">
        <v>13</v>
      </c>
      <c r="C69" s="1" t="s">
        <v>38</v>
      </c>
    </row>
    <row r="70" spans="1:5">
      <c r="A70" s="206">
        <v>46245</v>
      </c>
      <c r="B70" s="1" t="s">
        <v>16</v>
      </c>
      <c r="C70" s="1" t="s">
        <v>35</v>
      </c>
      <c r="E70" s="206"/>
    </row>
    <row r="71" spans="1:5">
      <c r="A71" s="206">
        <v>46286</v>
      </c>
      <c r="B71" s="1" t="s">
        <v>13</v>
      </c>
      <c r="C71" s="1" t="s">
        <v>46</v>
      </c>
      <c r="E71" s="206"/>
    </row>
    <row r="72" spans="1:5">
      <c r="A72" s="206">
        <v>46287</v>
      </c>
      <c r="B72" s="1" t="s">
        <v>16</v>
      </c>
      <c r="C72" s="1" t="s">
        <v>55</v>
      </c>
      <c r="E72" s="206"/>
    </row>
    <row r="73" spans="1:5">
      <c r="A73" s="206">
        <v>46288</v>
      </c>
      <c r="B73" s="1" t="s">
        <v>5</v>
      </c>
      <c r="C73" s="1" t="s">
        <v>24</v>
      </c>
      <c r="E73" s="206"/>
    </row>
    <row r="74" spans="1:5">
      <c r="A74" s="206">
        <v>46307</v>
      </c>
      <c r="B74" s="1" t="s">
        <v>13</v>
      </c>
      <c r="C74" s="1" t="s">
        <v>32</v>
      </c>
      <c r="E74" s="206"/>
    </row>
    <row r="75" spans="1:5">
      <c r="A75" s="206">
        <v>46329</v>
      </c>
      <c r="B75" s="1" t="s">
        <v>16</v>
      </c>
      <c r="C75" s="1" t="s">
        <v>49</v>
      </c>
      <c r="E75" s="206"/>
    </row>
    <row r="76" spans="1:5">
      <c r="A76" s="206">
        <v>46349</v>
      </c>
      <c r="B76" s="1" t="s">
        <v>13</v>
      </c>
      <c r="C76" s="1" t="s">
        <v>7</v>
      </c>
      <c r="E76" s="206"/>
    </row>
    <row r="77" spans="1:5">
      <c r="A77" s="206">
        <v>46385</v>
      </c>
      <c r="B77" s="1" t="s">
        <v>16</v>
      </c>
      <c r="C77" s="209" t="s">
        <v>53</v>
      </c>
      <c r="E77" s="206"/>
    </row>
    <row r="78" spans="1:5">
      <c r="A78" s="206">
        <v>46386</v>
      </c>
      <c r="B78" s="1" t="s">
        <v>5</v>
      </c>
      <c r="C78" s="209" t="s">
        <v>53</v>
      </c>
      <c r="E78" s="206"/>
    </row>
    <row r="79" spans="1:5">
      <c r="A79" s="206">
        <v>46387</v>
      </c>
      <c r="B79" s="1" t="s">
        <v>12</v>
      </c>
      <c r="C79" s="209" t="s">
        <v>53</v>
      </c>
      <c r="E79" s="206"/>
    </row>
    <row r="80" spans="1:5">
      <c r="A80" s="206">
        <v>46388</v>
      </c>
      <c r="B80" s="1" t="s">
        <v>17</v>
      </c>
      <c r="C80" s="1" t="s">
        <v>25</v>
      </c>
      <c r="E80" s="206"/>
    </row>
    <row r="81" spans="1:5">
      <c r="A81" s="206">
        <v>46389</v>
      </c>
      <c r="B81" s="1" t="s">
        <v>8</v>
      </c>
      <c r="C81" s="209" t="s">
        <v>53</v>
      </c>
      <c r="E81" s="206"/>
    </row>
    <row r="82" spans="1:5">
      <c r="A82" s="206">
        <v>46390</v>
      </c>
      <c r="B82" s="1" t="s">
        <v>4</v>
      </c>
      <c r="C82" s="209" t="s">
        <v>53</v>
      </c>
      <c r="E82" s="206"/>
    </row>
    <row r="83" spans="1:5">
      <c r="A83" s="206">
        <v>46398</v>
      </c>
      <c r="B83" s="1" t="s">
        <v>13</v>
      </c>
      <c r="C83" s="1" t="s">
        <v>29</v>
      </c>
      <c r="E83" s="206"/>
    </row>
    <row r="84" spans="1:5">
      <c r="A84" s="206">
        <v>46429</v>
      </c>
      <c r="B84" s="1" t="s">
        <v>12</v>
      </c>
      <c r="C84" s="1" t="s">
        <v>36</v>
      </c>
      <c r="E84" s="206"/>
    </row>
    <row r="85" spans="1:5">
      <c r="A85" s="206">
        <v>46441</v>
      </c>
      <c r="B85" s="1" t="s">
        <v>16</v>
      </c>
      <c r="C85" s="1" t="s">
        <v>27</v>
      </c>
      <c r="E85" s="206"/>
    </row>
    <row r="86" spans="1:5">
      <c r="A86" s="206">
        <v>46467</v>
      </c>
      <c r="B86" s="1" t="s">
        <v>4</v>
      </c>
      <c r="C86" s="1" t="s">
        <v>40</v>
      </c>
      <c r="E86" s="206"/>
    </row>
    <row r="87" spans="1:5">
      <c r="A87" s="206">
        <v>46468</v>
      </c>
      <c r="B87" s="1" t="s">
        <v>13</v>
      </c>
      <c r="C87" s="1" t="s">
        <v>39</v>
      </c>
      <c r="E87" s="206"/>
    </row>
    <row r="88" spans="1:5">
      <c r="A88" s="206">
        <v>46506</v>
      </c>
      <c r="B88" s="1" t="s">
        <v>12</v>
      </c>
      <c r="C88" s="1" t="s">
        <v>41</v>
      </c>
      <c r="E88" s="206"/>
    </row>
    <row r="89" spans="1:5">
      <c r="A89" s="206">
        <v>46510</v>
      </c>
      <c r="B89" s="1" t="s">
        <v>13</v>
      </c>
      <c r="C89" s="1" t="s">
        <v>42</v>
      </c>
      <c r="E89" s="206"/>
    </row>
    <row r="90" spans="1:5">
      <c r="A90" s="206">
        <v>46511</v>
      </c>
      <c r="B90" s="1" t="s">
        <v>16</v>
      </c>
      <c r="C90" s="1" t="s">
        <v>43</v>
      </c>
      <c r="E90" s="206"/>
    </row>
    <row r="91" spans="1:5">
      <c r="A91" s="206">
        <v>46512</v>
      </c>
      <c r="B91" s="1" t="s">
        <v>5</v>
      </c>
      <c r="C91" s="1" t="s">
        <v>2</v>
      </c>
      <c r="E91" s="206"/>
    </row>
    <row r="92" spans="1:5">
      <c r="A92" s="206">
        <v>46587</v>
      </c>
      <c r="B92" s="1" t="s">
        <v>13</v>
      </c>
      <c r="C92" s="1" t="s">
        <v>38</v>
      </c>
      <c r="E92" s="206"/>
    </row>
    <row r="93" spans="1:5">
      <c r="A93" s="206">
        <v>46610</v>
      </c>
      <c r="B93" s="1" t="s">
        <v>5</v>
      </c>
      <c r="C93" s="1" t="s">
        <v>35</v>
      </c>
    </row>
    <row r="94" spans="1:5">
      <c r="A94" s="206">
        <v>46650</v>
      </c>
      <c r="B94" s="1" t="s">
        <v>13</v>
      </c>
      <c r="C94" s="1" t="s">
        <v>46</v>
      </c>
      <c r="E94" s="206"/>
    </row>
    <row r="95" spans="1:5">
      <c r="A95" s="206">
        <v>46653</v>
      </c>
      <c r="B95" s="1" t="s">
        <v>12</v>
      </c>
      <c r="C95" s="1" t="s">
        <v>24</v>
      </c>
      <c r="E95" s="206"/>
    </row>
    <row r="96" spans="1:5">
      <c r="A96" s="206">
        <v>46671</v>
      </c>
      <c r="B96" s="1" t="s">
        <v>13</v>
      </c>
      <c r="C96" s="1" t="s">
        <v>32</v>
      </c>
      <c r="E96" s="206"/>
    </row>
    <row r="97" spans="1:5">
      <c r="A97" s="206">
        <v>46694</v>
      </c>
      <c r="B97" s="1" t="s">
        <v>5</v>
      </c>
      <c r="C97" s="1" t="s">
        <v>49</v>
      </c>
      <c r="E97" s="206"/>
    </row>
    <row r="98" spans="1:5">
      <c r="A98" s="206">
        <v>46714</v>
      </c>
      <c r="B98" s="1" t="s">
        <v>16</v>
      </c>
      <c r="C98" s="1" t="s">
        <v>7</v>
      </c>
      <c r="E98" s="206"/>
    </row>
    <row r="99" spans="1:5">
      <c r="E99" s="206"/>
    </row>
    <row r="100" spans="1:5">
      <c r="E100" s="206"/>
    </row>
    <row r="101" spans="1:5">
      <c r="E101" s="206"/>
    </row>
    <row r="102" spans="1:5">
      <c r="E102" s="206"/>
    </row>
    <row r="103" spans="1:5">
      <c r="E103" s="206"/>
    </row>
    <row r="104" spans="1:5">
      <c r="E104" s="206"/>
    </row>
    <row r="105" spans="1:5">
      <c r="E105" s="206"/>
    </row>
    <row r="106" spans="1:5">
      <c r="E106" s="206"/>
    </row>
    <row r="107" spans="1:5">
      <c r="E107" s="206"/>
    </row>
    <row r="108" spans="1:5">
      <c r="E108" s="206"/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別紙１(記入例）</vt:lpstr>
      <vt:lpstr>祝日一覧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野上　正盛</dc:creator>
  <cp:lastModifiedBy>家島　愛</cp:lastModifiedBy>
  <cp:lastPrinted>2024-09-06T12:05:24Z</cp:lastPrinted>
  <dcterms:created xsi:type="dcterms:W3CDTF">2018-06-04T08:39:32Z</dcterms:created>
  <dcterms:modified xsi:type="dcterms:W3CDTF">2024-10-18T02:16:32Z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2024-10-18T02:16:32Z</vt:filetime>
  </property>
</Properties>
</file>